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7520" windowHeight="9975" tabRatio="915" activeTab="0"/>
  </bookViews>
  <sheets>
    <sheet name="Übersicht" sheetId="1" r:id="rId1"/>
    <sheet name="Name Starter" sheetId="2" r:id="rId2"/>
    <sheet name="1.Spieler" sheetId="3" r:id="rId3"/>
    <sheet name="2.Spieler" sheetId="4" r:id="rId4"/>
    <sheet name="3.Spieler" sheetId="5" r:id="rId5"/>
    <sheet name="4.Spieler" sheetId="6" r:id="rId6"/>
    <sheet name="5.Spieler" sheetId="7" r:id="rId7"/>
    <sheet name="Rangfolge" sheetId="8" r:id="rId8"/>
    <sheet name="Tabelle1" sheetId="9" r:id="rId9"/>
  </sheets>
  <definedNames>
    <definedName name="_xlnm.Print_Area" localSheetId="7">'Rangfolge'!$K$1:$R$36</definedName>
    <definedName name="_xlnm.Print_Area" localSheetId="0">'Übersicht'!$A$1:$D$19</definedName>
    <definedName name="Z_D611D565_E626_4777_B7D4_2F7E3211A11D_.wvu.Cols" localSheetId="2" hidden="1">'1.Spieler'!$O:$P</definedName>
    <definedName name="Z_D611D565_E626_4777_B7D4_2F7E3211A11D_.wvu.Cols" localSheetId="3" hidden="1">'2.Spieler'!$O:$P</definedName>
    <definedName name="Z_D611D565_E626_4777_B7D4_2F7E3211A11D_.wvu.Cols" localSheetId="4" hidden="1">'3.Spieler'!$O:$P</definedName>
    <definedName name="Z_D611D565_E626_4777_B7D4_2F7E3211A11D_.wvu.Cols" localSheetId="5" hidden="1">'4.Spieler'!$O:$P</definedName>
    <definedName name="Z_D611D565_E626_4777_B7D4_2F7E3211A11D_.wvu.Cols" localSheetId="6" hidden="1">'5.Spieler'!$O:$P</definedName>
  </definedNames>
  <calcPr fullCalcOnLoad="1"/>
</workbook>
</file>

<file path=xl/sharedStrings.xml><?xml version="1.0" encoding="utf-8"?>
<sst xmlns="http://schemas.openxmlformats.org/spreadsheetml/2006/main" count="341" uniqueCount="102">
  <si>
    <t>Holz</t>
  </si>
  <si>
    <t>Platz</t>
  </si>
  <si>
    <t>Punkte</t>
  </si>
  <si>
    <t>Bohle</t>
  </si>
  <si>
    <t>Club</t>
  </si>
  <si>
    <t>Wurf 71-80</t>
  </si>
  <si>
    <t>Wurf 81-90</t>
  </si>
  <si>
    <t>Wurf 91-100</t>
  </si>
  <si>
    <t>Punkte 1.Sp</t>
  </si>
  <si>
    <t>Holz 1.Sp</t>
  </si>
  <si>
    <t>Punkte 2.Sp</t>
  </si>
  <si>
    <t>Holz 2.Sp</t>
  </si>
  <si>
    <t>Punkte 3.Sp</t>
  </si>
  <si>
    <t>Holz 3.Sp</t>
  </si>
  <si>
    <t>Punkte 4.Sp</t>
  </si>
  <si>
    <t>Holz 4.Sp</t>
  </si>
  <si>
    <t>Punkte 5.Sp</t>
  </si>
  <si>
    <t>Holz 5.Sp</t>
  </si>
  <si>
    <t>1. Spieler</t>
  </si>
  <si>
    <t>Name</t>
  </si>
  <si>
    <t>2. Spieler</t>
  </si>
  <si>
    <t>Klub</t>
  </si>
  <si>
    <t>Klub
Startbohle für
1. Spieler</t>
  </si>
  <si>
    <t>3. Spieler</t>
  </si>
  <si>
    <t>4. Spieler</t>
  </si>
  <si>
    <t>5. Spieler</t>
  </si>
  <si>
    <t>Klub
Startbohle für
5. Spieler</t>
  </si>
  <si>
    <t>Klub
Startbohle für
4. Spieler</t>
  </si>
  <si>
    <t>Klub
Startbohle für
3. Spieler</t>
  </si>
  <si>
    <t>Klub
Startbohle für
2. Spieler</t>
  </si>
  <si>
    <t>Mannschaft 9</t>
  </si>
  <si>
    <t>Mannschaft 10</t>
  </si>
  <si>
    <t>Vorname
Nachname</t>
  </si>
  <si>
    <t>Punkt- und Holzzahl des 1. Spielers</t>
  </si>
  <si>
    <t>Punkt- und Holzzahl des 2. Spielers</t>
  </si>
  <si>
    <t>Punkt- und Holzzahl des 3. Spielers</t>
  </si>
  <si>
    <t>Punkt- und Holzzahl des 4. Spielers</t>
  </si>
  <si>
    <t>Punkt- und Holzzahl des 5. Spielers</t>
  </si>
  <si>
    <t>Start
bahn</t>
  </si>
  <si>
    <t xml:space="preserve"> </t>
  </si>
  <si>
    <t>Wurf  1 - 10</t>
  </si>
  <si>
    <t>Wurf  11 - 20</t>
  </si>
  <si>
    <t>Wurf  21 - 30</t>
  </si>
  <si>
    <t>Wurf  31 - 40</t>
  </si>
  <si>
    <t>Wurf  41 - 50</t>
  </si>
  <si>
    <t>Wurf  51 - 60</t>
  </si>
  <si>
    <t>Wurf  61 - 70</t>
  </si>
  <si>
    <t>,</t>
  </si>
  <si>
    <t>Wurf 51 - 60</t>
  </si>
  <si>
    <t>Wurf  61- 70</t>
  </si>
  <si>
    <t>Betriebssportverband Oldenburg
Pokalendspiel am 21.04.2015</t>
  </si>
  <si>
    <t>Betriebssportverband Oldenburg
Pokalendspie am 21.04.2015</t>
  </si>
  <si>
    <t>BLB/Dorma-Hüppe</t>
  </si>
  <si>
    <t>TelePost 1</t>
  </si>
  <si>
    <t>FA Ol./ e. on</t>
  </si>
  <si>
    <t>Stadt Ol.1</t>
  </si>
  <si>
    <t>DZ Bk./Wintermann</t>
  </si>
  <si>
    <t>VWG</t>
  </si>
  <si>
    <t>Tele/Post 3</t>
  </si>
  <si>
    <t>Tele/Post 2</t>
  </si>
  <si>
    <t>Tele/Post 1</t>
  </si>
  <si>
    <t>Finanz/ e. on</t>
  </si>
  <si>
    <t>Stadt Ol 1</t>
  </si>
  <si>
    <t>Leifeling,Bernd</t>
  </si>
  <si>
    <t>Kasimir,Hartmut</t>
  </si>
  <si>
    <t>zur Brügge,Torsten</t>
  </si>
  <si>
    <t>Rector,Stefan</t>
  </si>
  <si>
    <t>Merdes,Oliver</t>
  </si>
  <si>
    <t>Fähnrich,Hans</t>
  </si>
  <si>
    <t>Boltes,Heino</t>
  </si>
  <si>
    <t>Helms,Gerd</t>
  </si>
  <si>
    <t>Werhan,Karl</t>
  </si>
  <si>
    <t>Täuber,Martin</t>
  </si>
  <si>
    <t>Hobbiesiefken,</t>
  </si>
  <si>
    <t>Tietjendiers,Fred</t>
  </si>
  <si>
    <t>Siefken,Gerd</t>
  </si>
  <si>
    <t>Bloy,Bernd</t>
  </si>
  <si>
    <t>Hehemeyer,Anneliese</t>
  </si>
  <si>
    <t>Schelper,Petra</t>
  </si>
  <si>
    <t>Ludewigs,Anneliese</t>
  </si>
  <si>
    <t>Hehemeyer,Horst</t>
  </si>
  <si>
    <t>Tietz,Horst</t>
  </si>
  <si>
    <t>Ludewigs,Uwe</t>
  </si>
  <si>
    <t>Witte,Thomas</t>
  </si>
  <si>
    <t>Heye,Rainer</t>
  </si>
  <si>
    <t>Schütte,Urte</t>
  </si>
  <si>
    <t>Lüschen,Anja</t>
  </si>
  <si>
    <t>ChristmannGünter</t>
  </si>
  <si>
    <t>Borchers,Enno</t>
  </si>
  <si>
    <t>Scheffel,Hermann</t>
  </si>
  <si>
    <t>Schmidt,Rolf</t>
  </si>
  <si>
    <t>Wollmann,Alfons</t>
  </si>
  <si>
    <t>Schneider,Jossi</t>
  </si>
  <si>
    <t>Gote,Manfred</t>
  </si>
  <si>
    <t>Hopf,Jörg</t>
  </si>
  <si>
    <t>Springs,Dieter</t>
  </si>
  <si>
    <t>Frerichs,Hans</t>
  </si>
  <si>
    <t>Fromhage,Thomas</t>
  </si>
  <si>
    <t>Bruns,Lutz</t>
  </si>
  <si>
    <t>Schlieben,Dagmar</t>
  </si>
  <si>
    <t>Kühnken,Jens</t>
  </si>
  <si>
    <t>FA Ol./e.on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</si>
</sst>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sz val="18"/>
      <color indexed="8"/>
      <name val="Arial"/>
      <family val="2"/>
    </font>
    <font>
      <sz val="14"/>
      <color indexed="10"/>
      <name val="Arial"/>
      <family val="2"/>
    </font>
    <font>
      <sz val="2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hair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45">
    <xf numFmtId="0" fontId="0" fillId="0" borderId="0" xfId="0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 inden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20" borderId="21" xfId="0" applyFont="1" applyFill="1" applyBorder="1" applyAlignment="1" applyProtection="1">
      <alignment horizontal="center"/>
      <protection locked="0"/>
    </xf>
    <xf numFmtId="0" fontId="21" fillId="20" borderId="22" xfId="0" applyFont="1" applyFill="1" applyBorder="1" applyAlignment="1" applyProtection="1">
      <alignment horizontal="center"/>
      <protection locked="0"/>
    </xf>
    <xf numFmtId="0" fontId="21" fillId="20" borderId="23" xfId="0" applyFont="1" applyFill="1" applyBorder="1" applyAlignment="1" applyProtection="1">
      <alignment horizontal="center"/>
      <protection locked="0"/>
    </xf>
    <xf numFmtId="0" fontId="21" fillId="20" borderId="24" xfId="0" applyFont="1" applyFill="1" applyBorder="1" applyAlignment="1" applyProtection="1">
      <alignment horizontal="center"/>
      <protection locked="0"/>
    </xf>
    <xf numFmtId="0" fontId="21" fillId="20" borderId="25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21" fillId="0" borderId="26" xfId="0" applyFont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8" fillId="0" borderId="0" xfId="0" applyFont="1" applyAlignment="1">
      <alignment horizontal="left" inden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indent="1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20" borderId="0" xfId="0" applyFont="1" applyFill="1" applyBorder="1" applyAlignment="1">
      <alignment horizontal="left" wrapText="1"/>
    </xf>
    <xf numFmtId="1" fontId="21" fillId="20" borderId="0" xfId="0" applyNumberFormat="1" applyFont="1" applyFill="1" applyAlignment="1">
      <alignment horizontal="center"/>
    </xf>
    <xf numFmtId="1" fontId="21" fillId="20" borderId="0" xfId="0" applyNumberFormat="1" applyFont="1" applyFill="1" applyBorder="1" applyAlignment="1">
      <alignment horizontal="center" wrapText="1"/>
    </xf>
    <xf numFmtId="0" fontId="29" fillId="0" borderId="28" xfId="0" applyFont="1" applyBorder="1" applyAlignment="1">
      <alignment horizontal="left" vertical="center" wrapText="1" indent="1"/>
    </xf>
    <xf numFmtId="0" fontId="29" fillId="0" borderId="2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/>
    </xf>
    <xf numFmtId="0" fontId="21" fillId="20" borderId="13" xfId="0" applyFont="1" applyFill="1" applyBorder="1" applyAlignment="1">
      <alignment horizontal="center"/>
    </xf>
    <xf numFmtId="0" fontId="28" fillId="0" borderId="30" xfId="0" applyFont="1" applyBorder="1" applyAlignment="1">
      <alignment horizontal="left" indent="1"/>
    </xf>
    <xf numFmtId="0" fontId="28" fillId="0" borderId="31" xfId="0" applyFont="1" applyBorder="1" applyAlignment="1">
      <alignment horizontal="left" indent="1"/>
    </xf>
    <xf numFmtId="0" fontId="28" fillId="0" borderId="1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indent="1"/>
    </xf>
    <xf numFmtId="0" fontId="2" fillId="0" borderId="34" xfId="0" applyFont="1" applyBorder="1" applyAlignment="1">
      <alignment horizontal="left" indent="1"/>
    </xf>
    <xf numFmtId="0" fontId="2" fillId="0" borderId="35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36" xfId="0" applyFont="1" applyBorder="1" applyAlignment="1">
      <alignment horizontal="left" indent="1"/>
    </xf>
    <xf numFmtId="0" fontId="2" fillId="0" borderId="37" xfId="0" applyFont="1" applyBorder="1" applyAlignment="1">
      <alignment horizontal="left" indent="1"/>
    </xf>
    <xf numFmtId="0" fontId="2" fillId="0" borderId="38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23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3" fillId="20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9" fillId="0" borderId="2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22" borderId="0" xfId="0" applyFont="1" applyFill="1" applyBorder="1" applyAlignment="1" applyProtection="1">
      <alignment vertical="center" wrapText="1"/>
      <protection locked="0"/>
    </xf>
    <xf numFmtId="0" fontId="4" fillId="22" borderId="0" xfId="0" applyFont="1" applyFill="1" applyBorder="1" applyAlignment="1" applyProtection="1">
      <alignment vertical="center" wrapText="1"/>
      <protection locked="0"/>
    </xf>
    <xf numFmtId="0" fontId="29" fillId="22" borderId="0" xfId="0" applyFont="1" applyFill="1" applyAlignment="1" applyProtection="1">
      <alignment vertical="center"/>
      <protection locked="0"/>
    </xf>
    <xf numFmtId="0" fontId="21" fillId="22" borderId="0" xfId="0" applyFont="1" applyFill="1" applyAlignment="1" applyProtection="1">
      <alignment horizontal="left" vertical="center"/>
      <protection locked="0"/>
    </xf>
    <xf numFmtId="0" fontId="30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1" fontId="30" fillId="0" borderId="41" xfId="0" applyNumberFormat="1" applyFont="1" applyBorder="1" applyAlignment="1">
      <alignment vertical="center" wrapText="1"/>
    </xf>
    <xf numFmtId="0" fontId="0" fillId="0" borderId="38" xfId="0" applyBorder="1" applyAlignment="1">
      <alignment/>
    </xf>
    <xf numFmtId="0" fontId="30" fillId="0" borderId="41" xfId="0" applyFont="1" applyBorder="1" applyAlignment="1">
      <alignment vertical="center" wrapText="1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/>
    </xf>
    <xf numFmtId="0" fontId="28" fillId="20" borderId="0" xfId="0" applyFont="1" applyFill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1" fontId="21" fillId="0" borderId="0" xfId="0" applyNumberFormat="1" applyFont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/>
      <protection/>
    </xf>
    <xf numFmtId="0" fontId="21" fillId="10" borderId="21" xfId="0" applyFont="1" applyFill="1" applyBorder="1" applyAlignment="1" applyProtection="1">
      <alignment horizontal="center"/>
      <protection locked="0"/>
    </xf>
    <xf numFmtId="0" fontId="21" fillId="10" borderId="22" xfId="0" applyFont="1" applyFill="1" applyBorder="1" applyAlignment="1" applyProtection="1">
      <alignment horizontal="center"/>
      <protection locked="0"/>
    </xf>
    <xf numFmtId="0" fontId="21" fillId="10" borderId="44" xfId="0" applyFont="1" applyFill="1" applyBorder="1" applyAlignment="1" applyProtection="1">
      <alignment horizontal="center"/>
      <protection locked="0"/>
    </xf>
    <xf numFmtId="0" fontId="21" fillId="10" borderId="24" xfId="0" applyFont="1" applyFill="1" applyBorder="1" applyAlignment="1" applyProtection="1">
      <alignment horizontal="center"/>
      <protection locked="0"/>
    </xf>
    <xf numFmtId="0" fontId="21" fillId="10" borderId="23" xfId="0" applyFont="1" applyFill="1" applyBorder="1" applyAlignment="1" applyProtection="1">
      <alignment horizontal="center"/>
      <protection locked="0"/>
    </xf>
    <xf numFmtId="0" fontId="21" fillId="10" borderId="25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" fontId="22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/>
    </xf>
    <xf numFmtId="0" fontId="32" fillId="10" borderId="22" xfId="0" applyFont="1" applyFill="1" applyBorder="1" applyAlignment="1" applyProtection="1">
      <alignment horizontal="center"/>
      <protection locked="0"/>
    </xf>
    <xf numFmtId="0" fontId="32" fillId="10" borderId="23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 vertical="center" wrapText="1"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1" fillId="0" borderId="0" xfId="0" applyFont="1" applyAlignment="1" applyProtection="1">
      <alignment horizontal="center" vertical="center" wrapText="1"/>
      <protection/>
    </xf>
    <xf numFmtId="0" fontId="28" fillId="20" borderId="0" xfId="0" applyFont="1" applyFill="1" applyAlignment="1" applyProtection="1">
      <alignment horizontal="center" vertical="center"/>
      <protection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4"/>
  <sheetViews>
    <sheetView tabSelected="1" zoomScaleSheetLayoutView="90" zoomScalePageLayoutView="0" workbookViewId="0" topLeftCell="A4">
      <selection activeCell="C7" sqref="C7"/>
    </sheetView>
  </sheetViews>
  <sheetFormatPr defaultColWidth="11.421875" defaultRowHeight="15"/>
  <cols>
    <col min="1" max="1" width="43.28125" style="0" customWidth="1"/>
    <col min="2" max="4" width="15.7109375" style="21" customWidth="1"/>
    <col min="5" max="5" width="6.00390625" style="0" hidden="1" customWidth="1"/>
    <col min="6" max="6" width="39.57421875" style="0" hidden="1" customWidth="1"/>
    <col min="7" max="7" width="8.57421875" style="0" hidden="1" customWidth="1"/>
    <col min="8" max="8" width="8.28125" style="0" hidden="1" customWidth="1"/>
    <col min="9" max="9" width="7.140625" style="0" hidden="1" customWidth="1"/>
    <col min="10" max="19" width="11.421875" style="0" hidden="1" customWidth="1"/>
  </cols>
  <sheetData>
    <row r="1" spans="1:15" ht="80.25" customHeight="1">
      <c r="A1" s="136" t="s">
        <v>50</v>
      </c>
      <c r="B1" s="136"/>
      <c r="C1" s="136"/>
      <c r="D1" s="136"/>
      <c r="E1" s="136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3.5" customHeight="1">
      <c r="A2" s="112"/>
      <c r="B2" s="112"/>
      <c r="C2" s="112"/>
      <c r="D2" s="112"/>
      <c r="E2" s="112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9" ht="25.5">
      <c r="A3" s="20" t="s">
        <v>4</v>
      </c>
      <c r="B3" s="20" t="s">
        <v>2</v>
      </c>
      <c r="C3" s="20" t="s">
        <v>0</v>
      </c>
      <c r="D3" s="20" t="s">
        <v>1</v>
      </c>
      <c r="F3" t="s">
        <v>4</v>
      </c>
      <c r="G3" t="s">
        <v>2</v>
      </c>
      <c r="H3" t="s">
        <v>0</v>
      </c>
      <c r="I3" t="s">
        <v>1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</row>
    <row r="4" spans="1:4" ht="19.5" customHeight="1">
      <c r="A4" s="2"/>
      <c r="B4" s="15"/>
      <c r="C4" s="15"/>
      <c r="D4" s="15"/>
    </row>
    <row r="5" spans="1:19" ht="19.5" customHeight="1">
      <c r="A5" s="42" t="str">
        <f>INDEX(F$5:F$23,MATCH(B5,G$5:G$23,0))</f>
        <v>BLB/Dorma-Hüppe</v>
      </c>
      <c r="B5" s="43">
        <f>LARGE(G$5:G$23,1)</f>
        <v>240</v>
      </c>
      <c r="C5" s="44">
        <f>INDEX(H$5:H$23,MATCH(B5,G$5:G$23,0))</f>
        <v>3026</v>
      </c>
      <c r="D5" s="43">
        <f>RANK(B5,$B$5:$B$23)</f>
        <v>1</v>
      </c>
      <c r="F5" s="1" t="str">
        <f>'Name Starter'!$A$6</f>
        <v>BLB/Dorma-Hüppe</v>
      </c>
      <c r="G5" s="23">
        <f>SUM(J5,L5,N5,P5,R5,G6)</f>
        <v>240</v>
      </c>
      <c r="H5">
        <f>SUM(K5,M5,O5,Q5,S5)</f>
        <v>3026</v>
      </c>
      <c r="J5">
        <f>'1.Spieler'!$C$5</f>
        <v>49</v>
      </c>
      <c r="K5">
        <f>'1.Spieler'!$C$6</f>
        <v>604</v>
      </c>
      <c r="L5">
        <f>'2.Spieler'!$L$5</f>
        <v>51</v>
      </c>
      <c r="M5">
        <f>'2.Spieler'!$L$6</f>
        <v>609</v>
      </c>
      <c r="N5">
        <f>'3.Spieler'!$K$5</f>
        <v>46</v>
      </c>
      <c r="O5">
        <f>'3.Spieler'!$K$6</f>
        <v>593</v>
      </c>
      <c r="P5">
        <f>'4.Spieler'!$J$5</f>
        <v>44</v>
      </c>
      <c r="Q5">
        <f>'4.Spieler'!$J$6</f>
        <v>599</v>
      </c>
      <c r="R5">
        <f>'5.Spieler'!$I$5</f>
        <v>50</v>
      </c>
      <c r="S5">
        <f>'5.Spieler'!$I$6</f>
        <v>621</v>
      </c>
    </row>
    <row r="6" spans="1:7" ht="19.5" customHeight="1">
      <c r="A6" s="39"/>
      <c r="B6" s="22"/>
      <c r="C6" s="22"/>
      <c r="D6" s="22"/>
      <c r="F6" s="1"/>
      <c r="G6" s="24"/>
    </row>
    <row r="7" spans="1:19" ht="19.5" customHeight="1">
      <c r="A7" s="39" t="s">
        <v>101</v>
      </c>
      <c r="B7" s="22">
        <f>LARGE(G$5:G$23,2)</f>
        <v>219</v>
      </c>
      <c r="C7" s="22">
        <v>2966</v>
      </c>
      <c r="D7" s="22">
        <f>RANK(B7,$B$5:$B$23)</f>
        <v>2</v>
      </c>
      <c r="F7" s="1" t="str">
        <f>'Name Starter'!$A$9</f>
        <v>TelePost 1</v>
      </c>
      <c r="G7" s="23">
        <f>SUM(J7,L7,N7,P7,R7,G8)</f>
        <v>212</v>
      </c>
      <c r="H7">
        <f>SUM(K7,M7,O7,Q7,S7)</f>
        <v>2973</v>
      </c>
      <c r="J7">
        <f>'1.Spieler'!$D$5</f>
        <v>42</v>
      </c>
      <c r="K7">
        <f>'1.Spieler'!$D$6</f>
        <v>596</v>
      </c>
      <c r="L7">
        <f>'2.Spieler'!$C$5</f>
        <v>48</v>
      </c>
      <c r="M7">
        <f>'2.Spieler'!$C$6</f>
        <v>595</v>
      </c>
      <c r="N7">
        <f>'3.Spieler'!$L$5</f>
        <v>39</v>
      </c>
      <c r="O7">
        <f>'3.Spieler'!$L$6</f>
        <v>583</v>
      </c>
      <c r="P7">
        <f>'4.Spieler'!$K$5</f>
        <v>36</v>
      </c>
      <c r="Q7">
        <f>'4.Spieler'!$K$6</f>
        <v>585</v>
      </c>
      <c r="R7">
        <f>'5.Spieler'!$J$5</f>
        <v>47</v>
      </c>
      <c r="S7">
        <f>'5.Spieler'!$J$6</f>
        <v>614</v>
      </c>
    </row>
    <row r="8" spans="1:7" ht="19.5" customHeight="1">
      <c r="A8" s="39"/>
      <c r="B8" s="22"/>
      <c r="C8" s="22"/>
      <c r="D8" s="22"/>
      <c r="F8" s="1"/>
      <c r="G8" s="24"/>
    </row>
    <row r="9" spans="1:19" ht="19.5" customHeight="1">
      <c r="A9" s="42" t="s">
        <v>60</v>
      </c>
      <c r="B9" s="43">
        <v>212</v>
      </c>
      <c r="C9" s="43">
        <v>2973</v>
      </c>
      <c r="D9" s="43">
        <f>RANK(B9,$B$5:$B$23)</f>
        <v>3</v>
      </c>
      <c r="F9" s="1" t="str">
        <f>'Name Starter'!$A$12</f>
        <v>FA Ol./ e. on</v>
      </c>
      <c r="G9" s="23">
        <f>SUM(J9,L9,N9,P9,R9,G10)</f>
        <v>219</v>
      </c>
      <c r="H9">
        <f>SUM(K9,M9,O9,Q9,S9)</f>
        <v>2966</v>
      </c>
      <c r="J9">
        <f>'1.Spieler'!$E$5</f>
        <v>43</v>
      </c>
      <c r="K9">
        <f>'1.Spieler'!$E$6</f>
        <v>581</v>
      </c>
      <c r="L9">
        <f>'2.Spieler'!$D$5</f>
        <v>47</v>
      </c>
      <c r="M9">
        <f>'2.Spieler'!$D$6</f>
        <v>607</v>
      </c>
      <c r="N9">
        <f>'3.Spieler'!$C$5</f>
        <v>38</v>
      </c>
      <c r="O9">
        <f>'3.Spieler'!$C$6</f>
        <v>576</v>
      </c>
      <c r="P9">
        <f>'4.Spieler'!$L$5</f>
        <v>42</v>
      </c>
      <c r="Q9">
        <f>'4.Spieler'!$L$6</f>
        <v>604</v>
      </c>
      <c r="R9">
        <f>'5.Spieler'!$K$5</f>
        <v>49</v>
      </c>
      <c r="S9">
        <f>'5.Spieler'!$K$6</f>
        <v>598</v>
      </c>
    </row>
    <row r="10" spans="1:22" ht="19.5" customHeight="1">
      <c r="A10" s="39"/>
      <c r="B10" s="22"/>
      <c r="C10" s="22"/>
      <c r="D10" s="22"/>
      <c r="F10" s="1"/>
      <c r="G10" s="24"/>
      <c r="V10" t="s">
        <v>39</v>
      </c>
    </row>
    <row r="11" spans="1:19" ht="19.5" customHeight="1">
      <c r="A11" s="40" t="str">
        <f>INDEX(F$5:F$23,MATCH(B11,G$5:G$23,0))</f>
        <v>Stadt Ol.1</v>
      </c>
      <c r="B11" s="22">
        <f>LARGE(G$5:G$23,4)</f>
        <v>198</v>
      </c>
      <c r="C11" s="22">
        <f>INDEX(H$5:H$23,MATCH(B11,G$5:G$23,0))</f>
        <v>2958</v>
      </c>
      <c r="D11" s="22">
        <f>RANK(B11,$B$5:$B$23)</f>
        <v>4</v>
      </c>
      <c r="F11" s="2" t="str">
        <f>'Name Starter'!$A$15</f>
        <v>Stadt Ol.1</v>
      </c>
      <c r="G11" s="23">
        <f>SUM(J11,L11,N11,P11,R11,G12)</f>
        <v>198</v>
      </c>
      <c r="H11">
        <f>SUM(K11,M11,O11,Q11,S11)</f>
        <v>2958</v>
      </c>
      <c r="J11">
        <f>'1.Spieler'!$F$5</f>
        <v>37</v>
      </c>
      <c r="K11">
        <f>'1.Spieler'!$F$6</f>
        <v>575</v>
      </c>
      <c r="L11">
        <f>'2.Spieler'!$E$5</f>
        <v>39</v>
      </c>
      <c r="M11">
        <f>'2.Spieler'!$E$6</f>
        <v>586</v>
      </c>
      <c r="N11">
        <f>'3.Spieler'!$D$5</f>
        <v>41</v>
      </c>
      <c r="O11">
        <f>'3.Spieler'!$D$6</f>
        <v>596</v>
      </c>
      <c r="P11">
        <f>'4.Spieler'!$C$5</f>
        <v>42</v>
      </c>
      <c r="Q11">
        <f>'4.Spieler'!$C$6</f>
        <v>609</v>
      </c>
      <c r="R11">
        <f>'5.Spieler'!$L$5</f>
        <v>39</v>
      </c>
      <c r="S11">
        <f>'5.Spieler'!$L$6</f>
        <v>592</v>
      </c>
    </row>
    <row r="12" spans="1:7" ht="19.5" customHeight="1">
      <c r="A12" s="39"/>
      <c r="B12" s="22"/>
      <c r="C12" s="22"/>
      <c r="D12" s="22"/>
      <c r="F12" s="1"/>
      <c r="G12" s="24"/>
    </row>
    <row r="13" spans="1:19" ht="19.5" customHeight="1">
      <c r="A13" s="42" t="str">
        <f>INDEX(F$5:F$23,MATCH(B13,G$5:G$23,0))</f>
        <v>DZ Bk./Wintermann</v>
      </c>
      <c r="B13" s="43">
        <f>LARGE(G$5:G$23,5)</f>
        <v>179</v>
      </c>
      <c r="C13" s="43">
        <f>INDEX(H$5:H$23,MATCH(B13,G$5:G$23,0))</f>
        <v>2881</v>
      </c>
      <c r="D13" s="43">
        <f>RANK(B13,$B$5:$B$23)</f>
        <v>5</v>
      </c>
      <c r="F13" s="1" t="str">
        <f>'Name Starter'!$A$18</f>
        <v>DZ Bk./Wintermann</v>
      </c>
      <c r="G13" s="23">
        <f>SUM(J13,L13,N13,P13,R13,G14)</f>
        <v>179</v>
      </c>
      <c r="H13">
        <f>SUM(K13,M13,O13,Q13,S13)</f>
        <v>2881</v>
      </c>
      <c r="J13">
        <f>'1.Spieler'!$G$5</f>
        <v>43</v>
      </c>
      <c r="K13">
        <f>'1.Spieler'!$G$6</f>
        <v>589</v>
      </c>
      <c r="L13">
        <f>'2.Spieler'!$F$5</f>
        <v>34</v>
      </c>
      <c r="M13">
        <f>'2.Spieler'!$F$6</f>
        <v>581</v>
      </c>
      <c r="N13">
        <f>'3.Spieler'!$E$5</f>
        <v>37</v>
      </c>
      <c r="O13">
        <f>'3.Spieler'!$E$6</f>
        <v>597</v>
      </c>
      <c r="P13">
        <f>'4.Spieler'!$D$5</f>
        <v>30</v>
      </c>
      <c r="Q13">
        <f>'4.Spieler'!$D$6</f>
        <v>568</v>
      </c>
      <c r="R13">
        <f>'5.Spieler'!$C$5</f>
        <v>35</v>
      </c>
      <c r="S13">
        <f>'5.Spieler'!$C$6</f>
        <v>546</v>
      </c>
    </row>
    <row r="14" spans="1:7" ht="19.5" customHeight="1">
      <c r="A14" s="39"/>
      <c r="B14" s="22"/>
      <c r="C14" s="22"/>
      <c r="D14" s="22"/>
      <c r="F14" s="1"/>
      <c r="G14" s="24"/>
    </row>
    <row r="15" spans="1:19" ht="19.5" customHeight="1">
      <c r="A15" s="39" t="str">
        <f>INDEX(F$5:F$23,MATCH(B15,G$5:G$23,0))</f>
        <v>VWG</v>
      </c>
      <c r="B15" s="22">
        <f>LARGE(G$5:G$23,6)</f>
        <v>170</v>
      </c>
      <c r="C15" s="22">
        <f>INDEX(H$5:H$23,MATCH(B15,G$5:G$23,0))</f>
        <v>2860</v>
      </c>
      <c r="D15" s="22">
        <f>RANK(B15,$B$5:$B$23)</f>
        <v>6</v>
      </c>
      <c r="F15" s="1" t="str">
        <f>'Name Starter'!$A$21</f>
        <v>VWG</v>
      </c>
      <c r="G15" s="23">
        <f>SUM(J15,L15,N15,P15,R15,G16)</f>
        <v>170</v>
      </c>
      <c r="H15">
        <f>SUM(K15,M15,O15,Q15,S15)</f>
        <v>2860</v>
      </c>
      <c r="J15">
        <f>'1.Spieler'!$H$5</f>
        <v>23</v>
      </c>
      <c r="K15">
        <f>'1.Spieler'!$H$6</f>
        <v>551</v>
      </c>
      <c r="L15">
        <f>'2.Spieler'!$G$5</f>
        <v>23</v>
      </c>
      <c r="M15">
        <f>'2.Spieler'!$G$6</f>
        <v>512</v>
      </c>
      <c r="N15">
        <f>'3.Spieler'!$F$5</f>
        <v>40</v>
      </c>
      <c r="O15">
        <f>'3.Spieler'!$F$6</f>
        <v>586</v>
      </c>
      <c r="P15">
        <f>'4.Spieler'!$E$5</f>
        <v>35</v>
      </c>
      <c r="Q15">
        <f>'4.Spieler'!$E$6</f>
        <v>588</v>
      </c>
      <c r="R15">
        <f>'5.Spieler'!$D$5</f>
        <v>49</v>
      </c>
      <c r="S15">
        <f>'5.Spieler'!$D$6</f>
        <v>623</v>
      </c>
    </row>
    <row r="16" spans="1:7" ht="19.5" customHeight="1">
      <c r="A16" s="41"/>
      <c r="B16" s="22"/>
      <c r="C16" s="22"/>
      <c r="D16" s="22"/>
      <c r="F16" s="3"/>
      <c r="G16" s="24"/>
    </row>
    <row r="17" spans="1:19" ht="19.5" customHeight="1">
      <c r="A17" s="42" t="str">
        <f>INDEX(F$5:F$23,MATCH(B17,G$5:G$23,0))</f>
        <v>Tele/Post 2</v>
      </c>
      <c r="B17" s="43">
        <f>LARGE(G$5:G$23,7)</f>
        <v>129</v>
      </c>
      <c r="C17" s="43">
        <f>INDEX(H$5:H$23,MATCH(B17,G$5:G$23,0))</f>
        <v>2252</v>
      </c>
      <c r="D17" s="43">
        <f>RANK(B17,$B$5:$B$23)</f>
        <v>7</v>
      </c>
      <c r="F17" s="1" t="str">
        <f>'Name Starter'!$A$24</f>
        <v>Tele/Post 3</v>
      </c>
      <c r="G17" s="23">
        <f>SUM(J17,L17,N17,P17,R17,G18)</f>
        <v>114</v>
      </c>
      <c r="H17">
        <f>SUM(K17,M17,O17,Q17,S17)</f>
        <v>2210</v>
      </c>
      <c r="J17">
        <f>'1.Spieler'!$I$5</f>
        <v>34</v>
      </c>
      <c r="K17">
        <f>'1.Spieler'!$I$6</f>
        <v>563</v>
      </c>
      <c r="L17">
        <f>'2.Spieler'!$H$5</f>
        <v>23</v>
      </c>
      <c r="M17">
        <f>'2.Spieler'!$H$6</f>
        <v>540</v>
      </c>
      <c r="N17">
        <f>'3.Spieler'!$G$5</f>
        <v>16</v>
      </c>
      <c r="O17">
        <f>'3.Spieler'!$G$6</f>
        <v>504</v>
      </c>
      <c r="P17">
        <f>'4.Spieler'!$F$5</f>
        <v>41</v>
      </c>
      <c r="Q17">
        <f>'4.Spieler'!$F$6</f>
        <v>603</v>
      </c>
      <c r="R17">
        <f>'5.Spieler'!$E$5</f>
      </c>
      <c r="S17">
        <f>'5.Spieler'!$E$6</f>
      </c>
    </row>
    <row r="18" spans="1:7" ht="19.5" customHeight="1">
      <c r="A18" s="39"/>
      <c r="B18" s="22"/>
      <c r="C18" s="22"/>
      <c r="D18" s="22"/>
      <c r="F18" s="1"/>
      <c r="G18" s="24"/>
    </row>
    <row r="19" spans="1:19" ht="19.5" customHeight="1">
      <c r="A19" s="39" t="str">
        <f>INDEX(F$5:F$23,MATCH(B19,G$5:G$23,0))</f>
        <v>Tele/Post 3</v>
      </c>
      <c r="B19" s="22">
        <f>LARGE(G$5:G$23,8)</f>
        <v>114</v>
      </c>
      <c r="C19" s="22">
        <f>INDEX(H$5:H$23,MATCH(B19,G$5:G$23,0))</f>
        <v>2210</v>
      </c>
      <c r="D19" s="22">
        <f>RANK(B19,$B$5:$B$23)</f>
        <v>8</v>
      </c>
      <c r="F19" s="1" t="str">
        <f>'Name Starter'!$A$27</f>
        <v>Tele/Post 2</v>
      </c>
      <c r="G19" s="23">
        <f>SUM(J19,L19,N19,P19,R19,G20)</f>
        <v>129</v>
      </c>
      <c r="H19">
        <f>SUM(K19,M19,O19,Q19,S19)</f>
        <v>2252</v>
      </c>
      <c r="J19">
        <f>'1.Spieler'!$J$5</f>
        <v>29</v>
      </c>
      <c r="K19">
        <f>'1.Spieler'!$J$6</f>
        <v>551</v>
      </c>
      <c r="L19">
        <f>'2.Spieler'!$I$5</f>
        <v>32</v>
      </c>
      <c r="M19">
        <f>'2.Spieler'!$I$6</f>
        <v>570</v>
      </c>
      <c r="N19">
        <f>'3.Spieler'!$H$5</f>
        <v>41</v>
      </c>
      <c r="O19">
        <f>'3.Spieler'!$H$6</f>
        <v>580</v>
      </c>
      <c r="P19">
        <f>'4.Spieler'!$G$5</f>
        <v>27</v>
      </c>
      <c r="Q19">
        <f>'4.Spieler'!$G$6</f>
        <v>551</v>
      </c>
      <c r="R19">
        <f>'5.Spieler'!$F$5</f>
      </c>
      <c r="S19">
        <f>'5.Spieler'!$F$6</f>
      </c>
    </row>
    <row r="20" spans="1:7" ht="19.5" customHeight="1" hidden="1">
      <c r="A20" s="40"/>
      <c r="B20" s="22"/>
      <c r="C20" s="22"/>
      <c r="D20" s="22"/>
      <c r="F20" s="2"/>
      <c r="G20" s="24"/>
    </row>
    <row r="21" spans="1:19" ht="19.5" customHeight="1" hidden="1">
      <c r="A21" s="42" t="str">
        <f>INDEX(F$5:F$23,MATCH(B21,G$5:G$23,0))</f>
        <v>Mannschaft 9</v>
      </c>
      <c r="B21" s="43">
        <f>LARGE(G$5:G$23,9)</f>
        <v>0</v>
      </c>
      <c r="C21" s="43">
        <f>INDEX(H$5:H$23,MATCH(B21,G$5:G$23,0))</f>
        <v>0</v>
      </c>
      <c r="D21" s="43">
        <f>RANK(B21,$B$5:$B$23)</f>
        <v>9</v>
      </c>
      <c r="F21" s="1" t="str">
        <f>'Name Starter'!$A$30</f>
        <v>Mannschaft 9</v>
      </c>
      <c r="G21" s="23">
        <f>SUM(J21,L21,N21,P21,R21,G22)</f>
        <v>0</v>
      </c>
      <c r="H21">
        <f>SUM(K21,M21,O21,Q21,S21)</f>
        <v>0</v>
      </c>
      <c r="J21">
        <f>'1.Spieler'!$K$5</f>
      </c>
      <c r="K21">
        <f>'1.Spieler'!$K$6</f>
      </c>
      <c r="L21">
        <f>'2.Spieler'!$J$5</f>
      </c>
      <c r="M21">
        <f>'2.Spieler'!$J$6</f>
      </c>
      <c r="N21">
        <f>'3.Spieler'!$I$5</f>
      </c>
      <c r="O21">
        <f>'3.Spieler'!$I$6</f>
      </c>
      <c r="P21">
        <f>'4.Spieler'!$H$5</f>
      </c>
      <c r="Q21">
        <f>'4.Spieler'!$H$6</f>
      </c>
      <c r="R21">
        <f>'5.Spieler'!$G$5</f>
      </c>
      <c r="S21">
        <f>'5.Spieler'!$G$6</f>
      </c>
    </row>
    <row r="22" spans="1:7" ht="19.5" customHeight="1" hidden="1">
      <c r="A22" s="40"/>
      <c r="B22" s="22"/>
      <c r="C22" s="22"/>
      <c r="D22" s="22"/>
      <c r="F22" s="2"/>
      <c r="G22" s="24"/>
    </row>
    <row r="23" spans="1:19" ht="19.5" customHeight="1" hidden="1">
      <c r="A23" s="40" t="str">
        <f>INDEX(F$5:F$23,MATCH(B23,G$5:G$23,0))</f>
        <v>Mannschaft 9</v>
      </c>
      <c r="B23" s="22">
        <f>LARGE(G$5:G$23,10)</f>
        <v>0</v>
      </c>
      <c r="C23" s="22">
        <f>INDEX(H$5:H$23,MATCH(B23,G$5:G$23,0))</f>
        <v>0</v>
      </c>
      <c r="D23" s="22">
        <f>RANK(B23,$B$5:$B$23)</f>
        <v>9</v>
      </c>
      <c r="F23" s="2" t="str">
        <f>'Name Starter'!$A$33</f>
        <v>Mannschaft 10</v>
      </c>
      <c r="G23" s="23">
        <f>SUM(J23,L23,N23,P23,R23,G24)</f>
        <v>0</v>
      </c>
      <c r="H23">
        <f>SUM(K23,M23,O23,Q23,S23)</f>
        <v>0</v>
      </c>
      <c r="J23">
        <f>'1.Spieler'!$L$5</f>
      </c>
      <c r="K23">
        <f>'1.Spieler'!$L$6</f>
      </c>
      <c r="L23">
        <f>'2.Spieler'!$K$5</f>
      </c>
      <c r="M23">
        <f>'2.Spieler'!$K$6</f>
      </c>
      <c r="N23">
        <f>'3.Spieler'!$J$5</f>
      </c>
      <c r="O23">
        <f>'3.Spieler'!$J$6</f>
      </c>
      <c r="P23">
        <f>'4.Spieler'!$I$5</f>
      </c>
      <c r="Q23">
        <f>'4.Spieler'!$I$6</f>
      </c>
      <c r="R23">
        <f>'5.Spieler'!$H$5</f>
      </c>
      <c r="S23">
        <f>'5.Spieler'!$H$6</f>
      </c>
    </row>
    <row r="24" ht="15">
      <c r="G24" s="32"/>
    </row>
  </sheetData>
  <sheetProtection/>
  <mergeCells count="1">
    <mergeCell ref="A1:E1"/>
  </mergeCells>
  <printOptions horizontalCentered="1"/>
  <pageMargins left="0.31496062992125984" right="0" top="0.7874015748031497" bottom="0.7874015748031497" header="0.31496062992125984" footer="0.31496062992125984"/>
  <pageSetup orientation="portrait" paperSize="9" r:id="rId1"/>
  <headerFooter alignWithMargins="0">
    <oddFooter>&amp;L&amp;8 15.03.2013&amp;R&amp;8Schneider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4"/>
  <sheetViews>
    <sheetView zoomScale="70" zoomScaleNormal="70" zoomScalePageLayoutView="0" workbookViewId="0" topLeftCell="A1">
      <selection activeCell="T25" sqref="T25:U25"/>
    </sheetView>
  </sheetViews>
  <sheetFormatPr defaultColWidth="11.421875" defaultRowHeight="15"/>
  <cols>
    <col min="1" max="1" width="50.7109375" style="5" customWidth="1"/>
    <col min="2" max="2" width="1.7109375" style="5" customWidth="1"/>
    <col min="3" max="3" width="27.7109375" style="5" customWidth="1"/>
    <col min="4" max="4" width="5.7109375" style="5" customWidth="1"/>
    <col min="5" max="5" width="1.7109375" style="5" customWidth="1"/>
    <col min="6" max="6" width="27.7109375" style="5" customWidth="1"/>
    <col min="7" max="7" width="5.7109375" style="5" customWidth="1"/>
    <col min="8" max="8" width="1.7109375" style="5" customWidth="1"/>
    <col min="9" max="9" width="27.7109375" style="5" customWidth="1"/>
    <col min="10" max="10" width="5.7109375" style="5" customWidth="1"/>
    <col min="11" max="11" width="1.7109375" style="5" customWidth="1"/>
    <col min="12" max="12" width="27.7109375" style="5" customWidth="1"/>
    <col min="13" max="13" width="5.7109375" style="5" customWidth="1"/>
    <col min="14" max="14" width="1.7109375" style="5" customWidth="1"/>
    <col min="15" max="15" width="27.7109375" style="5" customWidth="1"/>
    <col min="16" max="16" width="5.7109375" style="5" customWidth="1"/>
    <col min="17" max="16384" width="11.421875" style="5" customWidth="1"/>
  </cols>
  <sheetData>
    <row r="1" spans="1:16" s="64" customFormat="1" ht="69.75" customHeight="1">
      <c r="A1" s="136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s="64" customFormat="1" ht="18" customHeight="1">
      <c r="A2" s="11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68" customFormat="1" ht="20.25">
      <c r="A3" s="98" t="s">
        <v>21</v>
      </c>
      <c r="B3" s="99"/>
      <c r="C3" s="137" t="s">
        <v>18</v>
      </c>
      <c r="D3" s="137"/>
      <c r="E3" s="99"/>
      <c r="F3" s="137" t="s">
        <v>20</v>
      </c>
      <c r="G3" s="137"/>
      <c r="H3" s="99"/>
      <c r="I3" s="137" t="s">
        <v>23</v>
      </c>
      <c r="J3" s="137"/>
      <c r="K3" s="99"/>
      <c r="L3" s="137" t="s">
        <v>24</v>
      </c>
      <c r="M3" s="137"/>
      <c r="N3" s="99"/>
      <c r="O3" s="137" t="s">
        <v>25</v>
      </c>
      <c r="P3" s="137"/>
    </row>
    <row r="4" spans="1:16" s="68" customFormat="1" ht="40.5" customHeight="1">
      <c r="A4" s="100"/>
      <c r="B4" s="101"/>
      <c r="C4" s="102" t="s">
        <v>32</v>
      </c>
      <c r="D4" s="103" t="s">
        <v>38</v>
      </c>
      <c r="E4" s="100"/>
      <c r="F4" s="102" t="s">
        <v>32</v>
      </c>
      <c r="G4" s="103" t="s">
        <v>38</v>
      </c>
      <c r="H4" s="100"/>
      <c r="I4" s="102" t="s">
        <v>32</v>
      </c>
      <c r="J4" s="103" t="s">
        <v>38</v>
      </c>
      <c r="K4" s="100"/>
      <c r="L4" s="102" t="s">
        <v>32</v>
      </c>
      <c r="M4" s="103" t="s">
        <v>38</v>
      </c>
      <c r="N4" s="100"/>
      <c r="O4" s="102" t="s">
        <v>32</v>
      </c>
      <c r="P4" s="103" t="s">
        <v>38</v>
      </c>
    </row>
    <row r="5" spans="1:16" s="68" customFormat="1" ht="15" customHeight="1">
      <c r="A5" s="100"/>
      <c r="B5" s="101"/>
      <c r="C5" s="102"/>
      <c r="D5" s="103"/>
      <c r="E5" s="100"/>
      <c r="F5" s="102"/>
      <c r="G5" s="103"/>
      <c r="H5" s="100"/>
      <c r="I5" s="102"/>
      <c r="J5" s="103"/>
      <c r="K5" s="100"/>
      <c r="L5" s="102"/>
      <c r="M5" s="103"/>
      <c r="N5" s="100"/>
      <c r="O5" s="102"/>
      <c r="P5" s="103"/>
    </row>
    <row r="6" spans="1:16" s="68" customFormat="1" ht="24.75" customHeight="1">
      <c r="A6" s="78" t="s">
        <v>52</v>
      </c>
      <c r="B6" s="65"/>
      <c r="C6" s="68" t="s">
        <v>63</v>
      </c>
      <c r="D6" s="66">
        <v>1</v>
      </c>
      <c r="E6" s="104"/>
      <c r="F6" s="80" t="s">
        <v>64</v>
      </c>
      <c r="G6" s="66">
        <v>8</v>
      </c>
      <c r="H6" s="104"/>
      <c r="I6" s="80" t="s">
        <v>65</v>
      </c>
      <c r="J6" s="66">
        <v>7</v>
      </c>
      <c r="K6" s="104"/>
      <c r="L6" s="80" t="s">
        <v>66</v>
      </c>
      <c r="M6" s="66">
        <v>6</v>
      </c>
      <c r="N6" s="104"/>
      <c r="O6" s="80" t="s">
        <v>67</v>
      </c>
      <c r="P6" s="66">
        <v>5</v>
      </c>
    </row>
    <row r="7" spans="1:16" s="68" customFormat="1" ht="19.5" customHeight="1">
      <c r="A7" s="105" t="str">
        <f>CONCATENATE("Punkte:  "&amp;Übersicht!$G$5&amp;"     "&amp;"Holz:  ",Übersicht!$H$5)</f>
        <v>Punkte:  240     Holz:  3026</v>
      </c>
      <c r="B7" s="106"/>
      <c r="C7" s="80"/>
      <c r="D7" s="107"/>
      <c r="E7" s="104"/>
      <c r="F7" s="104" t="str">
        <f>CONCATENATE("Punkte:  "&amp;" ","",'2.Spieler'!$L$5&amp;"   "&amp;"Holz:  ",'2.Spieler'!$L$6)</f>
        <v>Punkte:   51   Holz:  609</v>
      </c>
      <c r="G7" s="108"/>
      <c r="H7" s="104"/>
      <c r="I7" s="104" t="str">
        <f>CONCATENATE("Punkte:  "&amp;" ","",'3.Spieler'!$K$5&amp;"   "&amp;"Holz:  ",'3.Spieler'!$K$6)</f>
        <v>Punkte:   46   Holz:  593</v>
      </c>
      <c r="J7" s="108"/>
      <c r="K7" s="104"/>
      <c r="L7" s="104" t="str">
        <f>CONCATENATE("Punkte:  "&amp;" ","",'4.Spieler'!$J$5&amp;"   "&amp;"Holz:  ",'4.Spieler'!$J$6)</f>
        <v>Punkte:   44   Holz:  599</v>
      </c>
      <c r="M7" s="108"/>
      <c r="N7" s="104"/>
      <c r="O7" s="104" t="str">
        <f>CONCATENATE("Punkte:  "&amp;" ","",'5.Spieler'!$I$5&amp;"   "&amp;"Holz:  ",'5.Spieler'!$I$6)</f>
        <v>Punkte:   50   Holz:  621</v>
      </c>
      <c r="P7" s="108"/>
    </row>
    <row r="8" spans="1:16" s="68" customFormat="1" ht="19.5" customHeight="1">
      <c r="A8" s="109"/>
      <c r="B8" s="106"/>
      <c r="C8" s="104" t="str">
        <f>CONCATENATE("Punkte:  "&amp;" ","",'1.Spieler'!$C$5&amp;"   "&amp;"Holz:  ",'1.Spieler'!$C$6)</f>
        <v>Punkte:   49   Holz:  604</v>
      </c>
      <c r="D8" s="107"/>
      <c r="E8" s="104"/>
      <c r="F8" s="104"/>
      <c r="G8" s="108"/>
      <c r="H8" s="104"/>
      <c r="I8" s="104"/>
      <c r="J8" s="108"/>
      <c r="K8" s="104"/>
      <c r="L8" s="104"/>
      <c r="M8" s="108"/>
      <c r="N8" s="104"/>
      <c r="O8" s="104"/>
      <c r="P8" s="108"/>
    </row>
    <row r="9" spans="1:16" s="68" customFormat="1" ht="24.75" customHeight="1">
      <c r="A9" s="77" t="s">
        <v>53</v>
      </c>
      <c r="B9" s="71"/>
      <c r="C9" s="80" t="s">
        <v>68</v>
      </c>
      <c r="D9" s="66">
        <v>2</v>
      </c>
      <c r="E9" s="104"/>
      <c r="F9" s="80" t="s">
        <v>69</v>
      </c>
      <c r="G9" s="66">
        <v>1</v>
      </c>
      <c r="H9" s="104"/>
      <c r="I9" s="80" t="s">
        <v>70</v>
      </c>
      <c r="J9" s="66">
        <v>8</v>
      </c>
      <c r="K9" s="104"/>
      <c r="L9" s="80" t="s">
        <v>91</v>
      </c>
      <c r="M9" s="66">
        <v>7</v>
      </c>
      <c r="N9" s="104"/>
      <c r="O9" s="80" t="s">
        <v>92</v>
      </c>
      <c r="P9" s="66">
        <v>6</v>
      </c>
    </row>
    <row r="10" spans="1:16" s="68" customFormat="1" ht="19.5" customHeight="1">
      <c r="A10" s="132" t="str">
        <f>"Punkte:  "&amp;Übersicht!$G$7&amp;"     "&amp;"Holz:  "&amp;Übersicht!$H$7</f>
        <v>Punkte:  212     Holz:  2973</v>
      </c>
      <c r="B10" s="106"/>
      <c r="C10" s="104" t="str">
        <f>CONCATENATE("Punkte:  "&amp;" ","",'1.Spieler'!$D$5&amp;"   "&amp;"Holz:  ",'1.Spieler'!$D$6)</f>
        <v>Punkte:   42   Holz:  596</v>
      </c>
      <c r="D10" s="108"/>
      <c r="E10" s="104"/>
      <c r="F10" s="104" t="str">
        <f>CONCATENATE("Punkte:  "&amp;" ","",'2.Spieler'!$C$5&amp;"   "&amp;"Holz:  ",'2.Spieler'!$C$6)</f>
        <v>Punkte:   48   Holz:  595</v>
      </c>
      <c r="G10" s="108"/>
      <c r="H10" s="104"/>
      <c r="I10" s="104" t="str">
        <f>CONCATENATE("Punkte:  "&amp;" ","",'3.Spieler'!$L$5&amp;"   "&amp;"Holz:  ",'3.Spieler'!$L$6)</f>
        <v>Punkte:   39   Holz:  583</v>
      </c>
      <c r="J10" s="108"/>
      <c r="K10" s="104"/>
      <c r="L10" s="104" t="str">
        <f>CONCATENATE("Punkte:  "&amp;" ","",'4.Spieler'!$K$5&amp;"   "&amp;"Holz:  ",'4.Spieler'!$K$6)</f>
        <v>Punkte:   36   Holz:  585</v>
      </c>
      <c r="M10" s="108"/>
      <c r="N10" s="104"/>
      <c r="O10" s="104" t="str">
        <f>CONCATENATE("Punkte:  "&amp;" ","",'5.Spieler'!$J$5&amp;"   "&amp;"Holz:  ",'5.Spieler'!$J$6)</f>
        <v>Punkte:   47   Holz:  614</v>
      </c>
      <c r="P10" s="108"/>
    </row>
    <row r="11" spans="1:16" s="68" customFormat="1" ht="19.5" customHeight="1">
      <c r="A11" s="109"/>
      <c r="B11" s="106"/>
      <c r="C11" s="104"/>
      <c r="D11" s="108"/>
      <c r="E11" s="104"/>
      <c r="F11" s="104"/>
      <c r="G11" s="108"/>
      <c r="H11" s="104"/>
      <c r="I11" s="104"/>
      <c r="J11" s="108"/>
      <c r="K11" s="104"/>
      <c r="L11" s="104"/>
      <c r="M11" s="108"/>
      <c r="N11" s="104"/>
      <c r="O11" s="104"/>
      <c r="P11" s="108"/>
    </row>
    <row r="12" spans="1:16" s="68" customFormat="1" ht="24.75" customHeight="1">
      <c r="A12" s="77" t="s">
        <v>54</v>
      </c>
      <c r="B12" s="71"/>
      <c r="C12" s="80" t="s">
        <v>71</v>
      </c>
      <c r="D12" s="66">
        <v>3</v>
      </c>
      <c r="E12" s="104"/>
      <c r="F12" s="80" t="s">
        <v>72</v>
      </c>
      <c r="G12" s="66">
        <v>2</v>
      </c>
      <c r="H12" s="104"/>
      <c r="I12" s="80" t="s">
        <v>93</v>
      </c>
      <c r="J12" s="66">
        <v>1</v>
      </c>
      <c r="K12" s="104"/>
      <c r="L12" s="80" t="s">
        <v>94</v>
      </c>
      <c r="M12" s="66">
        <v>8</v>
      </c>
      <c r="N12" s="104"/>
      <c r="O12" s="80" t="s">
        <v>95</v>
      </c>
      <c r="P12" s="66">
        <v>7</v>
      </c>
    </row>
    <row r="13" spans="1:16" s="68" customFormat="1" ht="19.5" customHeight="1">
      <c r="A13" s="109" t="str">
        <f>CONCATENATE("Punkte:  "&amp;Übersicht!$G$9&amp;"     "&amp;"Holz:  ",Übersicht!$H$9)</f>
        <v>Punkte:  219     Holz:  2966</v>
      </c>
      <c r="B13" s="106"/>
      <c r="C13" s="104" t="str">
        <f>CONCATENATE("Punkte:  "&amp;" ","",'1.Spieler'!$E$5&amp;"   "&amp;"Holz:  ",'1.Spieler'!$E$6)</f>
        <v>Punkte:   43   Holz:  581</v>
      </c>
      <c r="D13" s="108"/>
      <c r="E13" s="104"/>
      <c r="F13" s="104" t="str">
        <f>CONCATENATE("Punkte:  "&amp;" ","",'2.Spieler'!$D$5&amp;"   "&amp;"Holz:  ",'2.Spieler'!$D$6)</f>
        <v>Punkte:   47   Holz:  607</v>
      </c>
      <c r="G13" s="108"/>
      <c r="H13" s="104"/>
      <c r="I13" s="104" t="str">
        <f>CONCATENATE("Punkte:  "&amp;" ","",'3.Spieler'!$C$5&amp;"   "&amp;"Holz:  ",'3.Spieler'!$C$6)</f>
        <v>Punkte:   38   Holz:  576</v>
      </c>
      <c r="J13" s="108"/>
      <c r="K13" s="104"/>
      <c r="L13" s="104" t="str">
        <f>CONCATENATE("Punkte:  "&amp;" ","",'4.Spieler'!$L$5&amp;"   "&amp;"Holz:  ",'4.Spieler'!$L$6)</f>
        <v>Punkte:   42   Holz:  604</v>
      </c>
      <c r="M13" s="108"/>
      <c r="N13" s="104"/>
      <c r="O13" s="104" t="str">
        <f>CONCATENATE("Punkte:  "&amp;" ","",'5.Spieler'!$K$5&amp;"   "&amp;"Holz:  ",'5.Spieler'!$K$6)</f>
        <v>Punkte:   49   Holz:  598</v>
      </c>
      <c r="P13" s="108"/>
    </row>
    <row r="14" spans="1:16" s="68" customFormat="1" ht="19.5" customHeight="1">
      <c r="A14" s="109"/>
      <c r="B14" s="106"/>
      <c r="C14" s="104"/>
      <c r="D14" s="108"/>
      <c r="E14" s="104"/>
      <c r="F14" s="104"/>
      <c r="G14" s="108"/>
      <c r="H14" s="104"/>
      <c r="I14" s="104"/>
      <c r="J14" s="108"/>
      <c r="K14" s="104"/>
      <c r="L14" s="104"/>
      <c r="M14" s="108"/>
      <c r="N14" s="104"/>
      <c r="O14" s="104"/>
      <c r="P14" s="108"/>
    </row>
    <row r="15" spans="1:16" s="68" customFormat="1" ht="24.75" customHeight="1">
      <c r="A15" s="79" t="s">
        <v>55</v>
      </c>
      <c r="B15" s="72"/>
      <c r="C15" s="80" t="s">
        <v>73</v>
      </c>
      <c r="D15" s="66">
        <v>4</v>
      </c>
      <c r="E15" s="104"/>
      <c r="F15" s="80" t="s">
        <v>83</v>
      </c>
      <c r="G15" s="66">
        <v>3</v>
      </c>
      <c r="H15" s="104"/>
      <c r="I15" s="80" t="s">
        <v>84</v>
      </c>
      <c r="J15" s="66">
        <v>2</v>
      </c>
      <c r="K15" s="104"/>
      <c r="L15" s="80" t="s">
        <v>85</v>
      </c>
      <c r="M15" s="66">
        <v>1</v>
      </c>
      <c r="N15" s="104"/>
      <c r="O15" s="80" t="s">
        <v>86</v>
      </c>
      <c r="P15" s="66">
        <v>8</v>
      </c>
    </row>
    <row r="16" spans="1:16" s="68" customFormat="1" ht="19.5" customHeight="1">
      <c r="A16" s="109" t="str">
        <f>CONCATENATE("Punkte:  "&amp;Übersicht!$G$11&amp;"     "&amp;"Holz:  ",Übersicht!$H$11)</f>
        <v>Punkte:  198     Holz:  2958</v>
      </c>
      <c r="B16" s="106"/>
      <c r="C16" s="104" t="str">
        <f>CONCATENATE("Punkte:  "&amp;" ","",'1.Spieler'!$F$5&amp;"   "&amp;"Holz:  ",'1.Spieler'!$F$6)</f>
        <v>Punkte:   37   Holz:  575</v>
      </c>
      <c r="D16" s="108"/>
      <c r="E16" s="104"/>
      <c r="F16" s="104" t="str">
        <f>CONCATENATE("Punkte:  "&amp;" ","",'2.Spieler'!$E$5&amp;"   "&amp;"Holz:  ",'2.Spieler'!$E$6)</f>
        <v>Punkte:   39   Holz:  586</v>
      </c>
      <c r="G16" s="108"/>
      <c r="H16" s="104"/>
      <c r="I16" s="104" t="str">
        <f>CONCATENATE("Punkte:  "&amp;" ","",'3.Spieler'!$D$5&amp;"   "&amp;"Holz:  ",'3.Spieler'!$D$6)</f>
        <v>Punkte:   41   Holz:  596</v>
      </c>
      <c r="J16" s="108"/>
      <c r="K16" s="104"/>
      <c r="L16" s="104" t="str">
        <f>CONCATENATE("Punkte:  "&amp;" ","",'4.Spieler'!$C$5&amp;"   "&amp;"Holz:  ",'4.Spieler'!$C$6)</f>
        <v>Punkte:   42   Holz:  609</v>
      </c>
      <c r="M16" s="108"/>
      <c r="N16" s="104"/>
      <c r="O16" s="104" t="str">
        <f>CONCATENATE("Punkte:  "&amp;" ","",'5.Spieler'!$L$5&amp;"   "&amp;"Holz:  ",'5.Spieler'!$L$6)</f>
        <v>Punkte:   39   Holz:  592</v>
      </c>
      <c r="P16" s="108"/>
    </row>
    <row r="17" spans="1:16" s="68" customFormat="1" ht="19.5" customHeight="1">
      <c r="A17" s="109"/>
      <c r="B17" s="106"/>
      <c r="C17" s="104"/>
      <c r="D17" s="108"/>
      <c r="E17" s="104"/>
      <c r="F17" s="104"/>
      <c r="G17" s="108"/>
      <c r="H17" s="104"/>
      <c r="I17" s="104"/>
      <c r="J17" s="108"/>
      <c r="K17" s="104"/>
      <c r="L17" s="104"/>
      <c r="M17" s="108"/>
      <c r="N17" s="104"/>
      <c r="O17" s="104"/>
      <c r="P17" s="108"/>
    </row>
    <row r="18" spans="1:16" s="68" customFormat="1" ht="24.75" customHeight="1">
      <c r="A18" s="77" t="s">
        <v>56</v>
      </c>
      <c r="B18" s="71"/>
      <c r="C18" s="80" t="s">
        <v>74</v>
      </c>
      <c r="D18" s="66">
        <v>5</v>
      </c>
      <c r="E18" s="104"/>
      <c r="F18" s="80" t="s">
        <v>87</v>
      </c>
      <c r="G18" s="66">
        <v>4</v>
      </c>
      <c r="H18" s="104"/>
      <c r="I18" s="80" t="s">
        <v>88</v>
      </c>
      <c r="J18" s="66">
        <v>3</v>
      </c>
      <c r="K18" s="104"/>
      <c r="L18" s="80" t="s">
        <v>89</v>
      </c>
      <c r="M18" s="66">
        <v>2</v>
      </c>
      <c r="N18" s="104"/>
      <c r="O18" s="80" t="s">
        <v>90</v>
      </c>
      <c r="P18" s="66">
        <v>1</v>
      </c>
    </row>
    <row r="19" spans="1:16" s="68" customFormat="1" ht="19.5" customHeight="1">
      <c r="A19" s="109" t="str">
        <f>CONCATENATE("Punkte:  "&amp;Übersicht!$G$13&amp;"     "&amp;"Holz:  ",Übersicht!$H$13)</f>
        <v>Punkte:  179     Holz:  2881</v>
      </c>
      <c r="B19" s="106"/>
      <c r="C19" s="104" t="str">
        <f>CONCATENATE("Punkte:  "&amp;" ","",'1.Spieler'!$G$5&amp;"   "&amp;"Holz:  ",'1.Spieler'!$G$6)</f>
        <v>Punkte:   43   Holz:  589</v>
      </c>
      <c r="D19" s="108"/>
      <c r="E19" s="104"/>
      <c r="F19" s="104" t="str">
        <f>CONCATENATE("Punkte:  "&amp;" ","",'2.Spieler'!$F$5&amp;"   "&amp;"Holz:  ",'2.Spieler'!$F$6)</f>
        <v>Punkte:   34   Holz:  581</v>
      </c>
      <c r="G19" s="108"/>
      <c r="H19" s="104"/>
      <c r="I19" s="104" t="str">
        <f>CONCATENATE("Punkte:  "&amp;" ","",'3.Spieler'!$E$5&amp;"   "&amp;"Holz:  ",'3.Spieler'!$E$6)</f>
        <v>Punkte:   37   Holz:  597</v>
      </c>
      <c r="J19" s="108"/>
      <c r="K19" s="104"/>
      <c r="L19" s="104" t="str">
        <f>CONCATENATE("Punkte:  "&amp;" ","",'4.Spieler'!$D$5&amp;"   "&amp;"Holz:  ",'4.Spieler'!$D$6)</f>
        <v>Punkte:   30   Holz:  568</v>
      </c>
      <c r="M19" s="108"/>
      <c r="N19" s="104"/>
      <c r="O19" s="104" t="str">
        <f>CONCATENATE("Punkte:  "&amp;" ","",'5.Spieler'!$C$5&amp;"   "&amp;"Holz:  ",'5.Spieler'!$C$6)</f>
        <v>Punkte:   35   Holz:  546</v>
      </c>
      <c r="P19" s="108"/>
    </row>
    <row r="20" spans="1:16" s="68" customFormat="1" ht="19.5" customHeight="1">
      <c r="A20" s="109"/>
      <c r="B20" s="106"/>
      <c r="C20" s="104"/>
      <c r="D20" s="108"/>
      <c r="E20" s="104"/>
      <c r="F20" s="104"/>
      <c r="G20" s="108"/>
      <c r="H20" s="104"/>
      <c r="I20" s="104"/>
      <c r="J20" s="108"/>
      <c r="K20" s="104"/>
      <c r="L20" s="104"/>
      <c r="M20" s="108"/>
      <c r="N20" s="104"/>
      <c r="O20" s="104"/>
      <c r="P20" s="108"/>
    </row>
    <row r="21" spans="1:16" s="68" customFormat="1" ht="24.75" customHeight="1">
      <c r="A21" s="77" t="s">
        <v>57</v>
      </c>
      <c r="B21" s="71"/>
      <c r="C21" s="80" t="s">
        <v>75</v>
      </c>
      <c r="D21" s="66">
        <v>6</v>
      </c>
      <c r="E21" s="104"/>
      <c r="F21" s="80" t="s">
        <v>76</v>
      </c>
      <c r="G21" s="66">
        <v>5</v>
      </c>
      <c r="H21" s="104"/>
      <c r="I21" s="80" t="s">
        <v>96</v>
      </c>
      <c r="J21" s="66">
        <v>4</v>
      </c>
      <c r="K21" s="104"/>
      <c r="L21" s="80" t="s">
        <v>97</v>
      </c>
      <c r="M21" s="66">
        <v>3</v>
      </c>
      <c r="N21" s="104"/>
      <c r="O21" s="80" t="s">
        <v>98</v>
      </c>
      <c r="P21" s="66">
        <v>2</v>
      </c>
    </row>
    <row r="22" spans="1:16" s="68" customFormat="1" ht="19.5" customHeight="1">
      <c r="A22" s="110" t="str">
        <f>CONCATENATE("Punkte:  "&amp;Übersicht!$G$15&amp;"     "&amp;"Holz:  ",Übersicht!$H$15)</f>
        <v>Punkte:  170     Holz:  2860</v>
      </c>
      <c r="B22" s="111"/>
      <c r="C22" s="104" t="str">
        <f>CONCATENATE("Punkte:  "&amp;" ","",'1.Spieler'!$H$5&amp;"   "&amp;"Holz:  ",'1.Spieler'!$H$6)</f>
        <v>Punkte:   23   Holz:  551</v>
      </c>
      <c r="D22" s="108"/>
      <c r="E22" s="104"/>
      <c r="F22" s="104" t="str">
        <f>CONCATENATE("Punkte:  "&amp;" ","",'2.Spieler'!$G$5&amp;"   "&amp;"Holz:  ",'2.Spieler'!$G$6)</f>
        <v>Punkte:   23   Holz:  512</v>
      </c>
      <c r="G22" s="108"/>
      <c r="H22" s="104"/>
      <c r="I22" s="104" t="str">
        <f>CONCATENATE("Punkte:  "&amp;" ","",'3.Spieler'!$F$5&amp;"   "&amp;"Holz:  ",'3.Spieler'!$F$6)</f>
        <v>Punkte:   40   Holz:  586</v>
      </c>
      <c r="J22" s="108"/>
      <c r="K22" s="104"/>
      <c r="L22" s="104" t="str">
        <f>CONCATENATE("Punkte:  "&amp;" ","",'4.Spieler'!$E$5&amp;"   "&amp;"Holz:  ",'4.Spieler'!$E$6)</f>
        <v>Punkte:   35   Holz:  588</v>
      </c>
      <c r="M22" s="108"/>
      <c r="N22" s="104"/>
      <c r="O22" s="104" t="str">
        <f>CONCATENATE("Punkte:  "&amp;" ","",'5.Spieler'!$D$5&amp;"   "&amp;"Holz:  ",'5.Spieler'!$D$6)</f>
        <v>Punkte:   49   Holz:  623</v>
      </c>
      <c r="P22" s="108"/>
    </row>
    <row r="23" spans="1:16" s="68" customFormat="1" ht="19.5" customHeight="1">
      <c r="A23" s="110"/>
      <c r="B23" s="111"/>
      <c r="C23" s="104"/>
      <c r="D23" s="108"/>
      <c r="E23" s="104"/>
      <c r="F23" s="104"/>
      <c r="G23" s="108"/>
      <c r="H23" s="104"/>
      <c r="I23" s="104"/>
      <c r="J23" s="108"/>
      <c r="K23" s="104"/>
      <c r="L23" s="104"/>
      <c r="M23" s="108"/>
      <c r="N23" s="104"/>
      <c r="O23" s="104"/>
      <c r="P23" s="108"/>
    </row>
    <row r="24" spans="1:16" s="68" customFormat="1" ht="24.75" customHeight="1">
      <c r="A24" s="77" t="s">
        <v>58</v>
      </c>
      <c r="B24" s="71"/>
      <c r="C24" s="80" t="s">
        <v>77</v>
      </c>
      <c r="D24" s="66">
        <v>7</v>
      </c>
      <c r="E24" s="104"/>
      <c r="F24" s="80" t="s">
        <v>78</v>
      </c>
      <c r="G24" s="66">
        <v>6</v>
      </c>
      <c r="H24" s="104"/>
      <c r="I24" s="80" t="s">
        <v>79</v>
      </c>
      <c r="J24" s="66">
        <v>5</v>
      </c>
      <c r="K24" s="104"/>
      <c r="L24" s="80" t="s">
        <v>99</v>
      </c>
      <c r="M24" s="66">
        <v>4</v>
      </c>
      <c r="N24" s="104"/>
      <c r="O24" s="80"/>
      <c r="P24" s="66">
        <v>3</v>
      </c>
    </row>
    <row r="25" spans="1:16" s="68" customFormat="1" ht="19.5" customHeight="1">
      <c r="A25" s="105" t="str">
        <f>CONCATENATE("Punkte:  "&amp;Übersicht!$G$17&amp;"     "&amp;"Holz:  ",Übersicht!$H$17)</f>
        <v>Punkte:  114     Holz:  2210</v>
      </c>
      <c r="B25" s="106"/>
      <c r="C25" s="104" t="str">
        <f>CONCATENATE("Punkte:  "&amp;" ","",'1.Spieler'!$I$5&amp;"   "&amp;"Holz:  ",'1.Spieler'!$I$6)</f>
        <v>Punkte:   34   Holz:  563</v>
      </c>
      <c r="D25" s="108"/>
      <c r="E25" s="104"/>
      <c r="F25" s="104" t="str">
        <f>CONCATENATE("Punkte:  "&amp;" ","",'2.Spieler'!$H$5&amp;"   "&amp;"Holz:  ",'2.Spieler'!$H$6)</f>
        <v>Punkte:   23   Holz:  540</v>
      </c>
      <c r="G25" s="108"/>
      <c r="H25" s="104"/>
      <c r="I25" s="104" t="str">
        <f>CONCATENATE("Punkte:  "&amp;" ","",'3.Spieler'!$G$5&amp;"   "&amp;"Holz:  ",'3.Spieler'!$G$6)</f>
        <v>Punkte:   16   Holz:  504</v>
      </c>
      <c r="J25" s="108"/>
      <c r="K25" s="104"/>
      <c r="L25" s="104" t="str">
        <f>CONCATENATE("Punkte:  "&amp;" ","",'4.Spieler'!$F$5&amp;"   "&amp;"Holz:  ",'4.Spieler'!$F$6)</f>
        <v>Punkte:   41   Holz:  603</v>
      </c>
      <c r="M25" s="108"/>
      <c r="N25" s="104"/>
      <c r="O25" s="104" t="str">
        <f>CONCATENATE("Punkte:  "&amp;" ","",'5.Spieler'!$E$5&amp;"   "&amp;"Holz:  ",'5.Spieler'!$E$6)</f>
        <v>Punkte:      Holz:  </v>
      </c>
      <c r="P25" s="108"/>
    </row>
    <row r="26" spans="1:16" s="68" customFormat="1" ht="19.5" customHeight="1">
      <c r="A26" s="70"/>
      <c r="B26" s="69"/>
      <c r="C26" s="67"/>
      <c r="D26" s="64"/>
      <c r="E26" s="67"/>
      <c r="F26" s="67"/>
      <c r="G26" s="64"/>
      <c r="H26" s="67"/>
      <c r="I26" s="67"/>
      <c r="J26" s="64"/>
      <c r="K26" s="67"/>
      <c r="L26" s="67" t="s">
        <v>39</v>
      </c>
      <c r="M26" s="64"/>
      <c r="N26" s="67"/>
      <c r="O26" s="67"/>
      <c r="P26" s="64"/>
    </row>
    <row r="27" spans="1:16" s="68" customFormat="1" ht="24.75" customHeight="1">
      <c r="A27" s="77" t="s">
        <v>59</v>
      </c>
      <c r="B27" s="71"/>
      <c r="C27" s="80" t="s">
        <v>80</v>
      </c>
      <c r="D27" s="66">
        <v>8</v>
      </c>
      <c r="E27" s="67"/>
      <c r="F27" s="80" t="s">
        <v>81</v>
      </c>
      <c r="G27" s="66">
        <v>7</v>
      </c>
      <c r="H27" s="67"/>
      <c r="I27" s="80" t="s">
        <v>82</v>
      </c>
      <c r="J27" s="66">
        <v>6</v>
      </c>
      <c r="K27" s="67"/>
      <c r="L27" s="80" t="s">
        <v>100</v>
      </c>
      <c r="M27" s="66">
        <v>5</v>
      </c>
      <c r="N27" s="67"/>
      <c r="O27" s="80"/>
      <c r="P27" s="66">
        <v>4</v>
      </c>
    </row>
    <row r="28" spans="1:16" s="68" customFormat="1" ht="19.5" customHeight="1">
      <c r="A28" s="73" t="str">
        <f>CONCATENATE("Punkte:  "&amp;Übersicht!$G$19&amp;"     "&amp;"Holz:  ",Übersicht!$H$19)</f>
        <v>Punkte:  129     Holz:  2252</v>
      </c>
      <c r="B28" s="74"/>
      <c r="C28" s="67" t="str">
        <f>CONCATENATE("Punkte:  "&amp;" ","",'1.Spieler'!$J$5&amp;"   "&amp;"Holz:  ",'1.Spieler'!$J$6)</f>
        <v>Punkte:   29   Holz:  551</v>
      </c>
      <c r="D28" s="64"/>
      <c r="E28" s="67"/>
      <c r="F28" s="67" t="str">
        <f>CONCATENATE("Punkte:  "&amp;" ","",'2.Spieler'!$I$5&amp;"   "&amp;"Holz:  ",'2.Spieler'!$I$6)</f>
        <v>Punkte:   32   Holz:  570</v>
      </c>
      <c r="G28" s="64"/>
      <c r="H28" s="67"/>
      <c r="I28" s="67" t="str">
        <f>CONCATENATE("Punkte:  "&amp;" ","",'3.Spieler'!$H$5&amp;"   "&amp;"Holz:  ",'3.Spieler'!$H$6)</f>
        <v>Punkte:   41   Holz:  580</v>
      </c>
      <c r="J28" s="64"/>
      <c r="K28" s="67"/>
      <c r="L28" s="67" t="str">
        <f>CONCATENATE("Punkte:  "&amp;" ","",'4.Spieler'!$G$5&amp;"   "&amp;"Holz:  ",'4.Spieler'!$G$6)</f>
        <v>Punkte:   27   Holz:  551</v>
      </c>
      <c r="M28" s="64"/>
      <c r="N28" s="67"/>
      <c r="O28" s="67" t="str">
        <f>CONCATENATE("Punkte:  "&amp;" ","",'5.Spieler'!$F$5&amp;"   "&amp;"Holz:  ",'5.Spieler'!$F$6)</f>
        <v>Punkte:      Holz:  </v>
      </c>
      <c r="P28" s="64"/>
    </row>
    <row r="29" spans="1:16" s="68" customFormat="1" ht="19.5" customHeight="1">
      <c r="A29" s="73"/>
      <c r="B29" s="74"/>
      <c r="C29" s="67"/>
      <c r="D29" s="64"/>
      <c r="E29" s="67"/>
      <c r="F29" s="67"/>
      <c r="G29" s="64"/>
      <c r="H29" s="67"/>
      <c r="I29" s="67"/>
      <c r="J29" s="64"/>
      <c r="K29" s="67"/>
      <c r="L29" s="67"/>
      <c r="M29" s="64"/>
      <c r="N29" s="67"/>
      <c r="O29" s="67"/>
      <c r="P29" s="64"/>
    </row>
    <row r="30" spans="1:16" s="68" customFormat="1" ht="24.75" customHeight="1" hidden="1">
      <c r="A30" s="77" t="s">
        <v>30</v>
      </c>
      <c r="B30" s="71"/>
      <c r="C30" s="80"/>
      <c r="D30" s="66">
        <v>9</v>
      </c>
      <c r="E30" s="67"/>
      <c r="F30" s="80"/>
      <c r="G30" s="66">
        <v>8</v>
      </c>
      <c r="H30" s="67"/>
      <c r="I30" s="80"/>
      <c r="J30" s="66">
        <v>7</v>
      </c>
      <c r="K30" s="67"/>
      <c r="L30" s="80"/>
      <c r="M30" s="66">
        <v>6</v>
      </c>
      <c r="N30" s="67"/>
      <c r="O30" s="80"/>
      <c r="P30" s="66">
        <v>5</v>
      </c>
    </row>
    <row r="31" spans="1:16" s="68" customFormat="1" ht="19.5" customHeight="1" hidden="1">
      <c r="A31" s="73" t="str">
        <f>CONCATENATE("Punkte:  "&amp;Übersicht!$G$21&amp;"     "&amp;"Holz:  ",Übersicht!$H$21)</f>
        <v>Punkte:  0     Holz:  0</v>
      </c>
      <c r="B31" s="74"/>
      <c r="C31" s="67" t="str">
        <f>CONCATENATE("Punkte:  "&amp;" ","",'1.Spieler'!$K$5&amp;"   "&amp;"Holz:  ",'1.Spieler'!$K$6)</f>
        <v>Punkte:      Holz:  </v>
      </c>
      <c r="D31" s="64"/>
      <c r="E31" s="67"/>
      <c r="F31" s="67" t="str">
        <f>CONCATENATE("Punkte:  "&amp;" ","",'2.Spieler'!$J$5&amp;"   "&amp;"Holz:  ",'2.Spieler'!$J$6)</f>
        <v>Punkte:      Holz:  </v>
      </c>
      <c r="G31" s="64"/>
      <c r="H31" s="67"/>
      <c r="I31" s="67" t="str">
        <f>CONCATENATE("Punkte:  "&amp;" ","",'3.Spieler'!$I$5&amp;"   "&amp;"Holz:  ",'3.Spieler'!$I$6)</f>
        <v>Punkte:      Holz:  </v>
      </c>
      <c r="J31" s="64"/>
      <c r="K31" s="67"/>
      <c r="L31" s="67" t="str">
        <f>CONCATENATE("Punkte:  "&amp;" ","",'4.Spieler'!$H$5&amp;"   "&amp;"Holz:  ",'4.Spieler'!$H$6)</f>
        <v>Punkte:      Holz:  </v>
      </c>
      <c r="M31" s="64"/>
      <c r="N31" s="67"/>
      <c r="O31" s="67" t="str">
        <f>CONCATENATE("Punkte:  "&amp;" ","",'5.Spieler'!$G$5&amp;"   "&amp;"Holz:  ",'5.Spieler'!$G$6)</f>
        <v>Punkte:      Holz:  </v>
      </c>
      <c r="P31" s="64"/>
    </row>
    <row r="32" spans="1:16" s="68" customFormat="1" ht="19.5" customHeight="1" hidden="1">
      <c r="A32" s="73"/>
      <c r="B32" s="74"/>
      <c r="C32" s="67"/>
      <c r="D32" s="64"/>
      <c r="E32" s="67"/>
      <c r="F32" s="67"/>
      <c r="G32" s="64"/>
      <c r="H32" s="67"/>
      <c r="I32" s="67"/>
      <c r="J32" s="64"/>
      <c r="K32" s="67"/>
      <c r="L32" s="67"/>
      <c r="M32" s="64"/>
      <c r="N32" s="67"/>
      <c r="O32" s="67"/>
      <c r="P32" s="64"/>
    </row>
    <row r="33" spans="1:16" s="68" customFormat="1" ht="24.75" customHeight="1" hidden="1">
      <c r="A33" s="79" t="s">
        <v>31</v>
      </c>
      <c r="B33" s="72"/>
      <c r="C33" s="80"/>
      <c r="D33" s="66">
        <v>10</v>
      </c>
      <c r="E33" s="67"/>
      <c r="F33" s="80"/>
      <c r="G33" s="66">
        <v>9</v>
      </c>
      <c r="H33" s="67"/>
      <c r="I33" s="80"/>
      <c r="J33" s="66">
        <v>8</v>
      </c>
      <c r="K33" s="67"/>
      <c r="L33" s="80"/>
      <c r="M33" s="66">
        <v>7</v>
      </c>
      <c r="N33" s="67"/>
      <c r="O33" s="80"/>
      <c r="P33" s="66">
        <v>6</v>
      </c>
    </row>
    <row r="34" spans="1:15" s="68" customFormat="1" ht="18" hidden="1">
      <c r="A34" s="73" t="str">
        <f>CONCATENATE("Punkte:  "&amp;Übersicht!$G$23&amp;"     "&amp;"Holz:  ",Übersicht!$H$23)</f>
        <v>Punkte:  0     Holz:  0</v>
      </c>
      <c r="C34" s="67" t="str">
        <f>CONCATENATE("Punkte:  "&amp;" ","",'1.Spieler'!$L$5&amp;"   "&amp;"Holz:  ",'1.Spieler'!$L$6)</f>
        <v>Punkte:      Holz:  </v>
      </c>
      <c r="F34" s="68" t="str">
        <f>CONCATENATE("Punkte:  "&amp;" ","",'2.Spieler'!$K$5&amp;"   "&amp;"Holz:  ",'2.Spieler'!$K$6)</f>
        <v>Punkte:      Holz:  </v>
      </c>
      <c r="I34" s="68" t="str">
        <f>CONCATENATE("Punkte:  "&amp;" ","",'3.Spieler'!$J$5&amp;"   "&amp;"Holz:  ",'3.Spieler'!$J$6)</f>
        <v>Punkte:      Holz:  </v>
      </c>
      <c r="L34" s="68" t="str">
        <f>CONCATENATE("Punkte:  "&amp;" ","",'4.Spieler'!$I$5&amp;"   "&amp;"Holz:  ",'4.Spieler'!$I$6)</f>
        <v>Punkte:      Holz:  </v>
      </c>
      <c r="O34" s="68" t="str">
        <f>CONCATENATE("Punkte:  "&amp;" ","",'5.Spieler'!$H$5&amp;"   "&amp;"Holz:  ",'5.Spieler'!$H$6)</f>
        <v>Punkte:      Holz:  </v>
      </c>
    </row>
  </sheetData>
  <sheetProtection/>
  <mergeCells count="6">
    <mergeCell ref="A1:P1"/>
    <mergeCell ref="C3:D3"/>
    <mergeCell ref="F3:G3"/>
    <mergeCell ref="I3:J3"/>
    <mergeCell ref="L3:M3"/>
    <mergeCell ref="O3:P3"/>
  </mergeCells>
  <printOptions horizontalCentered="1"/>
  <pageMargins left="0" right="0" top="0.3937007874015748" bottom="0.3937007874015748" header="0.31496062992125984" footer="0.11811023622047245"/>
  <pageSetup fitToHeight="1" fitToWidth="1" horizontalDpi="600" verticalDpi="600" orientation="landscape" paperSize="9" scale="61" r:id="rId1"/>
  <headerFooter alignWithMargins="0">
    <oddFooter>&amp;L&amp;8 29.04.2012&amp;C&amp;8Pokal 2012&amp;R&amp;8Hans-J. Schneider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P46"/>
  <sheetViews>
    <sheetView zoomScale="60" zoomScaleNormal="60" zoomScalePageLayoutView="0" workbookViewId="0" topLeftCell="A1">
      <pane xSplit="2" ySplit="7" topLeftCell="C8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U21" sqref="U21"/>
    </sheetView>
  </sheetViews>
  <sheetFormatPr defaultColWidth="11.421875" defaultRowHeight="15"/>
  <cols>
    <col min="1" max="1" width="20.7109375" style="36" customWidth="1"/>
    <col min="2" max="2" width="25.7109375" style="4" customWidth="1"/>
    <col min="3" max="10" width="22.7109375" style="7" customWidth="1"/>
    <col min="11" max="12" width="22.7109375" style="7" hidden="1" customWidth="1"/>
    <col min="13" max="14" width="11.421875" style="5" customWidth="1"/>
    <col min="15" max="16" width="11.421875" style="5" hidden="1" customWidth="1"/>
    <col min="17" max="16384" width="11.421875" style="5" customWidth="1"/>
  </cols>
  <sheetData>
    <row r="1" spans="1:12" ht="49.5" customHeight="1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2" ht="19.5" customHeight="1">
      <c r="B2" s="8" t="s">
        <v>3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</row>
    <row r="3" spans="1:12" s="6" customFormat="1" ht="60.75">
      <c r="A3" s="37"/>
      <c r="B3" s="45" t="s">
        <v>22</v>
      </c>
      <c r="C3" s="46" t="str">
        <f>'Name Starter'!$A$6</f>
        <v>BLB/Dorma-Hüppe</v>
      </c>
      <c r="D3" s="46" t="str">
        <f>'Name Starter'!$A$9</f>
        <v>TelePost 1</v>
      </c>
      <c r="E3" s="46" t="str">
        <f>'Name Starter'!$A$12</f>
        <v>FA Ol./ e. on</v>
      </c>
      <c r="F3" s="46" t="str">
        <f>'Name Starter'!$A$15</f>
        <v>Stadt Ol.1</v>
      </c>
      <c r="G3" s="46" t="str">
        <f>'Name Starter'!$A$18</f>
        <v>DZ Bk./Wintermann</v>
      </c>
      <c r="H3" s="46" t="str">
        <f>'Name Starter'!$A$21</f>
        <v>VWG</v>
      </c>
      <c r="I3" s="46" t="str">
        <f>'Name Starter'!$A$24</f>
        <v>Tele/Post 3</v>
      </c>
      <c r="J3" s="46" t="str">
        <f>'Name Starter'!$A$27</f>
        <v>Tele/Post 2</v>
      </c>
      <c r="K3" s="46" t="str">
        <f>'Name Starter'!$A$30</f>
        <v>Mannschaft 9</v>
      </c>
      <c r="L3" s="47" t="str">
        <f>'Name Starter'!$A$33</f>
        <v>Mannschaft 10</v>
      </c>
    </row>
    <row r="4" spans="2:12" ht="39.75" customHeight="1">
      <c r="B4" s="50" t="s">
        <v>19</v>
      </c>
      <c r="C4" s="52">
        <f>'Name Starter'!$C$7</f>
        <v>0</v>
      </c>
      <c r="D4" s="52" t="str">
        <f>'Name Starter'!$C$9</f>
        <v>Fähnrich,Hans</v>
      </c>
      <c r="E4" s="52" t="str">
        <f>'Name Starter'!$C$12</f>
        <v>Werhan,Karl</v>
      </c>
      <c r="F4" s="52" t="str">
        <f>'Name Starter'!$C$15</f>
        <v>Hobbiesiefken,</v>
      </c>
      <c r="G4" s="52" t="str">
        <f>'Name Starter'!$C$18</f>
        <v>Tietjendiers,Fred</v>
      </c>
      <c r="H4" s="52" t="str">
        <f>'Name Starter'!$C$21</f>
        <v>Siefken,Gerd</v>
      </c>
      <c r="I4" s="52" t="str">
        <f>'Name Starter'!$C$24</f>
        <v>Hehemeyer,Anneliese</v>
      </c>
      <c r="J4" s="52" t="str">
        <f>'Name Starter'!$C$27</f>
        <v>Hehemeyer,Horst</v>
      </c>
      <c r="K4" s="52">
        <f>'Name Starter'!$C$30</f>
        <v>0</v>
      </c>
      <c r="L4" s="53">
        <f>'Name Starter'!$C$33</f>
        <v>0</v>
      </c>
    </row>
    <row r="5" spans="2:12" ht="24.75" customHeight="1">
      <c r="B5" s="50" t="s">
        <v>2</v>
      </c>
      <c r="C5" s="48">
        <f>IF(C8=0,"",SUM(C10,C14,C18,C22,C26,C30,C34,C38,C42,C46))</f>
        <v>49</v>
      </c>
      <c r="D5" s="48">
        <f>IF(D8=0,"",SUM(D10,D14,D18,D22,D26,D30,D34,D38,D42,D46))</f>
        <v>42</v>
      </c>
      <c r="E5" s="48">
        <f aca="true" t="shared" si="0" ref="E5:L5">IF(E8=0,"",SUM(E10,E14,E18,E22,E26,E30,E34,E38,E42,E46))</f>
        <v>43</v>
      </c>
      <c r="F5" s="48">
        <f t="shared" si="0"/>
        <v>37</v>
      </c>
      <c r="G5" s="48">
        <f t="shared" si="0"/>
        <v>43</v>
      </c>
      <c r="H5" s="48">
        <f t="shared" si="0"/>
        <v>23</v>
      </c>
      <c r="I5" s="48">
        <f t="shared" si="0"/>
        <v>34</v>
      </c>
      <c r="J5" s="48">
        <f t="shared" si="0"/>
        <v>29</v>
      </c>
      <c r="K5" s="48">
        <f t="shared" si="0"/>
      </c>
      <c r="L5" s="49">
        <f t="shared" si="0"/>
      </c>
    </row>
    <row r="6" spans="2:12" ht="24.75" customHeight="1">
      <c r="B6" s="51" t="s">
        <v>0</v>
      </c>
      <c r="C6" s="13">
        <f>IF(C8=0,"",SUM(C8,C12,C16,C20,C24,C28,C32,C36,C40,C44))</f>
        <v>604</v>
      </c>
      <c r="D6" s="13">
        <f aca="true" t="shared" si="1" ref="D6:L6">IF(D8=0,"",SUM(D8,D12,D16,D20,D24,D28,D32,D36,D40,D44))</f>
        <v>596</v>
      </c>
      <c r="E6" s="13">
        <f t="shared" si="1"/>
        <v>581</v>
      </c>
      <c r="F6" s="13">
        <f t="shared" si="1"/>
        <v>575</v>
      </c>
      <c r="G6" s="13">
        <f t="shared" si="1"/>
        <v>589</v>
      </c>
      <c r="H6" s="13">
        <f t="shared" si="1"/>
        <v>551</v>
      </c>
      <c r="I6" s="13">
        <f t="shared" si="1"/>
        <v>563</v>
      </c>
      <c r="J6" s="13">
        <f t="shared" si="1"/>
        <v>551</v>
      </c>
      <c r="K6" s="13">
        <f t="shared" si="1"/>
      </c>
      <c r="L6" s="14">
        <f t="shared" si="1"/>
      </c>
    </row>
    <row r="7" ht="30" customHeight="1">
      <c r="B7" s="36"/>
    </row>
    <row r="8" spans="1:16" ht="24.75" customHeight="1">
      <c r="A8" s="142" t="s">
        <v>40</v>
      </c>
      <c r="B8" s="54" t="s">
        <v>0</v>
      </c>
      <c r="C8" s="114">
        <v>78</v>
      </c>
      <c r="D8" s="115">
        <v>73</v>
      </c>
      <c r="E8" s="115">
        <v>71</v>
      </c>
      <c r="F8" s="115">
        <v>71</v>
      </c>
      <c r="G8" s="115">
        <v>59</v>
      </c>
      <c r="H8" s="115">
        <v>68</v>
      </c>
      <c r="I8" s="115">
        <v>74</v>
      </c>
      <c r="J8" s="115">
        <v>68</v>
      </c>
      <c r="K8" s="28"/>
      <c r="L8" s="29"/>
      <c r="O8" s="5">
        <v>1</v>
      </c>
      <c r="P8" s="5">
        <v>8</v>
      </c>
    </row>
    <row r="9" spans="1:16" ht="24.75" customHeight="1">
      <c r="A9" s="143"/>
      <c r="B9" s="55" t="s">
        <v>1</v>
      </c>
      <c r="C9" s="10">
        <f>IF(C8=0,"",RANK(C8,$C8:$L8,0))</f>
        <v>1</v>
      </c>
      <c r="D9" s="10">
        <f>IF(D8=0,"",RANK(D8,$C8:$L8,0))</f>
        <v>3</v>
      </c>
      <c r="E9" s="10">
        <f>IF(E8=0,"",RANK(E8,$C8:$L8,0))</f>
        <v>4</v>
      </c>
      <c r="F9" s="10">
        <f aca="true" t="shared" si="2" ref="F9:L9">IF(F8=0,"",RANK(F8,$C8:$L8,0))</f>
        <v>4</v>
      </c>
      <c r="G9" s="10">
        <f t="shared" si="2"/>
        <v>8</v>
      </c>
      <c r="H9" s="10">
        <f t="shared" si="2"/>
        <v>6</v>
      </c>
      <c r="I9" s="10">
        <f t="shared" si="2"/>
        <v>2</v>
      </c>
      <c r="J9" s="10">
        <f t="shared" si="2"/>
        <v>6</v>
      </c>
      <c r="K9" s="10">
        <f t="shared" si="2"/>
      </c>
      <c r="L9" s="12">
        <f t="shared" si="2"/>
      </c>
      <c r="O9" s="5">
        <v>2</v>
      </c>
      <c r="P9" s="5">
        <v>7</v>
      </c>
    </row>
    <row r="10" spans="1:16" ht="24.75" customHeight="1">
      <c r="A10" s="144"/>
      <c r="B10" s="56" t="s">
        <v>2</v>
      </c>
      <c r="C10" s="25">
        <f>IF(C8=0,"",INDEX($P8:$P17,MATCH(C9,$O8:$O17)))</f>
        <v>8</v>
      </c>
      <c r="D10" s="25">
        <f>IF(D8=0,"",INDEX($P8:$P17,MATCH(D9,$O8:$O17)))</f>
        <v>6</v>
      </c>
      <c r="E10" s="25">
        <f>IF(E8=0,"",INDEX($P8:$P17,MATCH(E9,$O8:$O17)))</f>
        <v>5</v>
      </c>
      <c r="F10" s="25">
        <f aca="true" t="shared" si="3" ref="F10:L10">IF(F8=0,"",INDEX($P8:$P17,MATCH(F9,$O8:$O17)))</f>
        <v>5</v>
      </c>
      <c r="G10" s="25">
        <f t="shared" si="3"/>
        <v>1</v>
      </c>
      <c r="H10" s="25">
        <f t="shared" si="3"/>
        <v>3</v>
      </c>
      <c r="I10" s="25">
        <f t="shared" si="3"/>
        <v>7</v>
      </c>
      <c r="J10" s="25">
        <f t="shared" si="3"/>
        <v>3</v>
      </c>
      <c r="K10" s="25">
        <f t="shared" si="3"/>
      </c>
      <c r="L10" s="35">
        <f t="shared" si="3"/>
      </c>
      <c r="O10" s="5">
        <v>3</v>
      </c>
      <c r="P10" s="5">
        <v>6</v>
      </c>
    </row>
    <row r="11" spans="2:16" ht="19.5" customHeight="1">
      <c r="B11" s="57"/>
      <c r="C11" s="15"/>
      <c r="D11" s="15"/>
      <c r="E11" s="15"/>
      <c r="F11" s="15"/>
      <c r="G11" s="15"/>
      <c r="H11" s="15"/>
      <c r="I11" s="15"/>
      <c r="J11" s="15"/>
      <c r="K11" s="15"/>
      <c r="L11" s="15"/>
      <c r="O11" s="5">
        <v>4</v>
      </c>
      <c r="P11" s="5">
        <v>5</v>
      </c>
    </row>
    <row r="12" spans="1:16" ht="24.75" customHeight="1">
      <c r="A12" s="138" t="s">
        <v>41</v>
      </c>
      <c r="B12" s="58" t="s">
        <v>0</v>
      </c>
      <c r="C12" s="116">
        <v>77</v>
      </c>
      <c r="D12" s="117">
        <v>71</v>
      </c>
      <c r="E12" s="117">
        <v>71</v>
      </c>
      <c r="F12" s="117">
        <v>60</v>
      </c>
      <c r="G12" s="117">
        <v>82</v>
      </c>
      <c r="H12" s="117">
        <v>76</v>
      </c>
      <c r="I12" s="117">
        <v>70</v>
      </c>
      <c r="J12" s="117">
        <v>76</v>
      </c>
      <c r="K12" s="30"/>
      <c r="L12" s="31"/>
      <c r="O12" s="5">
        <v>5</v>
      </c>
      <c r="P12" s="5">
        <v>4</v>
      </c>
    </row>
    <row r="13" spans="1:16" ht="24.75" customHeight="1">
      <c r="A13" s="139"/>
      <c r="B13" s="59" t="s">
        <v>1</v>
      </c>
      <c r="C13" s="16">
        <f>IF(C12=0,"",RANK(C12,$C12:$L12,0))</f>
        <v>2</v>
      </c>
      <c r="D13" s="17">
        <f>IF(D12=0,"",RANK(D12,$C12:$L12,0))</f>
        <v>5</v>
      </c>
      <c r="E13" s="17">
        <f>IF(E12=0,"",RANK(E12,$C12:$L12,0))</f>
        <v>5</v>
      </c>
      <c r="F13" s="17">
        <f aca="true" t="shared" si="4" ref="F13:L13">IF(F12=0,"",RANK(F12,$C12:$L12,0))</f>
        <v>8</v>
      </c>
      <c r="G13" s="17">
        <f t="shared" si="4"/>
        <v>1</v>
      </c>
      <c r="H13" s="17">
        <f t="shared" si="4"/>
        <v>3</v>
      </c>
      <c r="I13" s="17">
        <f t="shared" si="4"/>
        <v>7</v>
      </c>
      <c r="J13" s="17">
        <f t="shared" si="4"/>
        <v>3</v>
      </c>
      <c r="K13" s="17">
        <f t="shared" si="4"/>
      </c>
      <c r="L13" s="33">
        <f t="shared" si="4"/>
      </c>
      <c r="O13" s="5">
        <v>6</v>
      </c>
      <c r="P13" s="5">
        <v>3</v>
      </c>
    </row>
    <row r="14" spans="1:16" ht="24.75" customHeight="1">
      <c r="A14" s="140"/>
      <c r="B14" s="60" t="s">
        <v>2</v>
      </c>
      <c r="C14" s="18">
        <f>IF(C12=0,"",INDEX($P8:$P17,MATCH(C13,$O8:$O17)))</f>
        <v>7</v>
      </c>
      <c r="D14" s="26">
        <f>IF(D12=0,"",INDEX($P8:$P17,MATCH(D13,$O8:$O17)))</f>
        <v>4</v>
      </c>
      <c r="E14" s="26">
        <f aca="true" t="shared" si="5" ref="E14:L14">IF(E12=0,"",INDEX($P8:$P17,MATCH(E13,$O8:$O17)))</f>
        <v>4</v>
      </c>
      <c r="F14" s="26">
        <f t="shared" si="5"/>
        <v>1</v>
      </c>
      <c r="G14" s="26">
        <f t="shared" si="5"/>
        <v>8</v>
      </c>
      <c r="H14" s="26">
        <f t="shared" si="5"/>
        <v>6</v>
      </c>
      <c r="I14" s="26">
        <f t="shared" si="5"/>
        <v>2</v>
      </c>
      <c r="J14" s="26">
        <f t="shared" si="5"/>
        <v>6</v>
      </c>
      <c r="K14" s="26">
        <f t="shared" si="5"/>
      </c>
      <c r="L14" s="34">
        <f t="shared" si="5"/>
      </c>
      <c r="O14" s="5">
        <v>7</v>
      </c>
      <c r="P14" s="5">
        <v>2</v>
      </c>
    </row>
    <row r="15" spans="2:16" ht="19.5" customHeight="1">
      <c r="B15" s="57"/>
      <c r="C15" s="15"/>
      <c r="D15" s="15"/>
      <c r="E15" s="15"/>
      <c r="F15" s="15"/>
      <c r="G15" s="15"/>
      <c r="H15" s="15"/>
      <c r="I15" s="15"/>
      <c r="J15" s="15"/>
      <c r="K15" s="15"/>
      <c r="L15" s="15"/>
      <c r="O15" s="5">
        <v>8</v>
      </c>
      <c r="P15" s="5">
        <v>1</v>
      </c>
    </row>
    <row r="16" spans="1:16" ht="24.75" customHeight="1">
      <c r="A16" s="138" t="s">
        <v>42</v>
      </c>
      <c r="B16" s="54" t="s">
        <v>0</v>
      </c>
      <c r="C16" s="114">
        <v>67</v>
      </c>
      <c r="D16" s="115">
        <v>71</v>
      </c>
      <c r="E16" s="115">
        <v>68</v>
      </c>
      <c r="F16" s="115">
        <v>82</v>
      </c>
      <c r="G16" s="115">
        <v>81</v>
      </c>
      <c r="H16" s="115">
        <v>65</v>
      </c>
      <c r="I16" s="115">
        <v>67</v>
      </c>
      <c r="J16" s="115">
        <v>76</v>
      </c>
      <c r="K16" s="28"/>
      <c r="L16" s="29"/>
      <c r="O16" s="5">
        <v>9</v>
      </c>
      <c r="P16" s="5">
        <v>0</v>
      </c>
    </row>
    <row r="17" spans="1:16" ht="24.75" customHeight="1">
      <c r="A17" s="139"/>
      <c r="B17" s="55" t="s">
        <v>1</v>
      </c>
      <c r="C17" s="10">
        <f>IF(C16=0,"",RANK(C16,$C16:$L16,0))</f>
        <v>6</v>
      </c>
      <c r="D17" s="10">
        <f aca="true" t="shared" si="6" ref="D17:L17">IF(D16=0,"",RANK(D16,$C16:$L16,0))</f>
        <v>4</v>
      </c>
      <c r="E17" s="10">
        <f t="shared" si="6"/>
        <v>5</v>
      </c>
      <c r="F17" s="10">
        <f t="shared" si="6"/>
        <v>1</v>
      </c>
      <c r="G17" s="10">
        <f t="shared" si="6"/>
        <v>2</v>
      </c>
      <c r="H17" s="10">
        <f t="shared" si="6"/>
        <v>8</v>
      </c>
      <c r="I17" s="10">
        <f t="shared" si="6"/>
        <v>6</v>
      </c>
      <c r="J17" s="10">
        <f t="shared" si="6"/>
        <v>3</v>
      </c>
      <c r="K17" s="10">
        <f t="shared" si="6"/>
      </c>
      <c r="L17" s="12">
        <f t="shared" si="6"/>
      </c>
      <c r="O17" s="5">
        <v>10</v>
      </c>
      <c r="P17" s="5">
        <v>0</v>
      </c>
    </row>
    <row r="18" spans="1:12" ht="24.75" customHeight="1">
      <c r="A18" s="140"/>
      <c r="B18" s="56" t="s">
        <v>2</v>
      </c>
      <c r="C18" s="19">
        <f>IF(C16=0,"",INDEX($P8:$P17,MATCH(C17,$O8:$O17)))</f>
        <v>3</v>
      </c>
      <c r="D18" s="19">
        <f aca="true" t="shared" si="7" ref="D18:L18">IF(D16=0,"",INDEX($P8:$P17,MATCH(D17,$O8:$O17)))</f>
        <v>5</v>
      </c>
      <c r="E18" s="19">
        <f t="shared" si="7"/>
        <v>4</v>
      </c>
      <c r="F18" s="19">
        <f t="shared" si="7"/>
        <v>8</v>
      </c>
      <c r="G18" s="19">
        <f t="shared" si="7"/>
        <v>7</v>
      </c>
      <c r="H18" s="19">
        <f t="shared" si="7"/>
        <v>1</v>
      </c>
      <c r="I18" s="19">
        <f t="shared" si="7"/>
        <v>3</v>
      </c>
      <c r="J18" s="19">
        <f t="shared" si="7"/>
        <v>6</v>
      </c>
      <c r="K18" s="19">
        <f t="shared" si="7"/>
      </c>
      <c r="L18" s="14">
        <f t="shared" si="7"/>
      </c>
    </row>
    <row r="19" spans="1:12" ht="19.5" customHeight="1">
      <c r="A19" s="38"/>
      <c r="B19" s="57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24.75" customHeight="1">
      <c r="A20" s="138" t="s">
        <v>43</v>
      </c>
      <c r="B20" s="54" t="s">
        <v>0</v>
      </c>
      <c r="C20" s="114">
        <v>74</v>
      </c>
      <c r="D20" s="115">
        <v>73</v>
      </c>
      <c r="E20" s="115">
        <v>75</v>
      </c>
      <c r="F20" s="115">
        <v>79</v>
      </c>
      <c r="G20" s="115">
        <v>74</v>
      </c>
      <c r="H20" s="115">
        <v>67</v>
      </c>
      <c r="I20" s="115">
        <v>75</v>
      </c>
      <c r="J20" s="115">
        <v>65</v>
      </c>
      <c r="K20" s="28"/>
      <c r="L20" s="29"/>
    </row>
    <row r="21" spans="1:12" ht="24.75" customHeight="1">
      <c r="A21" s="139"/>
      <c r="B21" s="55" t="s">
        <v>1</v>
      </c>
      <c r="C21" s="10">
        <f>IF(C20=0,"",RANK(C20,$C20:$L20,0))</f>
        <v>4</v>
      </c>
      <c r="D21" s="10">
        <f aca="true" t="shared" si="8" ref="D21:L21">IF(D20=0,"",RANK(D20,$C20:$L20,0))</f>
        <v>6</v>
      </c>
      <c r="E21" s="10">
        <f t="shared" si="8"/>
        <v>2</v>
      </c>
      <c r="F21" s="10">
        <f t="shared" si="8"/>
        <v>1</v>
      </c>
      <c r="G21" s="10">
        <f t="shared" si="8"/>
        <v>4</v>
      </c>
      <c r="H21" s="10">
        <f t="shared" si="8"/>
        <v>7</v>
      </c>
      <c r="I21" s="10">
        <f t="shared" si="8"/>
        <v>2</v>
      </c>
      <c r="J21" s="10">
        <f t="shared" si="8"/>
        <v>8</v>
      </c>
      <c r="K21" s="10">
        <f t="shared" si="8"/>
      </c>
      <c r="L21" s="12">
        <f t="shared" si="8"/>
      </c>
    </row>
    <row r="22" spans="1:12" ht="24.75" customHeight="1">
      <c r="A22" s="140"/>
      <c r="B22" s="56" t="s">
        <v>2</v>
      </c>
      <c r="C22" s="19">
        <f>IF(C20=0,"",INDEX($P8:$P17,MATCH(C21,$O8:$O17)))</f>
        <v>5</v>
      </c>
      <c r="D22" s="19">
        <f aca="true" t="shared" si="9" ref="D22:L22">IF(D20=0,"",INDEX($P8:$P17,MATCH(D21,$O8:$O17)))</f>
        <v>3</v>
      </c>
      <c r="E22" s="19">
        <f t="shared" si="9"/>
        <v>7</v>
      </c>
      <c r="F22" s="19">
        <f t="shared" si="9"/>
        <v>8</v>
      </c>
      <c r="G22" s="19">
        <f t="shared" si="9"/>
        <v>5</v>
      </c>
      <c r="H22" s="19">
        <f t="shared" si="9"/>
        <v>2</v>
      </c>
      <c r="I22" s="19">
        <f t="shared" si="9"/>
        <v>7</v>
      </c>
      <c r="J22" s="19">
        <f t="shared" si="9"/>
        <v>1</v>
      </c>
      <c r="K22" s="19">
        <f t="shared" si="9"/>
      </c>
      <c r="L22" s="14">
        <f t="shared" si="9"/>
      </c>
    </row>
    <row r="23" spans="1:12" ht="19.5" customHeight="1">
      <c r="A23" s="38"/>
      <c r="B23" s="57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4.75" customHeight="1">
      <c r="A24" s="142" t="s">
        <v>44</v>
      </c>
      <c r="B24" s="54" t="s">
        <v>0</v>
      </c>
      <c r="C24" s="114">
        <v>69</v>
      </c>
      <c r="D24" s="115">
        <v>82</v>
      </c>
      <c r="E24" s="115">
        <v>78</v>
      </c>
      <c r="F24" s="115">
        <v>72</v>
      </c>
      <c r="G24" s="115">
        <v>73</v>
      </c>
      <c r="H24" s="115">
        <v>75</v>
      </c>
      <c r="I24" s="115">
        <v>62</v>
      </c>
      <c r="J24" s="115">
        <v>69</v>
      </c>
      <c r="K24" s="28"/>
      <c r="L24" s="29"/>
    </row>
    <row r="25" spans="1:12" ht="24.75" customHeight="1">
      <c r="A25" s="143"/>
      <c r="B25" s="55" t="s">
        <v>1</v>
      </c>
      <c r="C25" s="10">
        <f>IF(C24=0,"",RANK(C24,$C24:$L24,0))</f>
        <v>6</v>
      </c>
      <c r="D25" s="10">
        <f aca="true" t="shared" si="10" ref="D25:L25">IF(D24=0,"",RANK(D24,$C24:$L24,0))</f>
        <v>1</v>
      </c>
      <c r="E25" s="10">
        <f t="shared" si="10"/>
        <v>2</v>
      </c>
      <c r="F25" s="10">
        <f t="shared" si="10"/>
        <v>5</v>
      </c>
      <c r="G25" s="10">
        <f t="shared" si="10"/>
        <v>4</v>
      </c>
      <c r="H25" s="10">
        <f t="shared" si="10"/>
        <v>3</v>
      </c>
      <c r="I25" s="10">
        <f t="shared" si="10"/>
        <v>8</v>
      </c>
      <c r="J25" s="10">
        <f t="shared" si="10"/>
        <v>6</v>
      </c>
      <c r="K25" s="10">
        <f t="shared" si="10"/>
      </c>
      <c r="L25" s="12">
        <f t="shared" si="10"/>
      </c>
    </row>
    <row r="26" spans="1:12" ht="24.75" customHeight="1">
      <c r="A26" s="144"/>
      <c r="B26" s="56" t="s">
        <v>2</v>
      </c>
      <c r="C26" s="19">
        <f>IF(C24=0,"",INDEX($P$8:$P$17,MATCH(C25,$O$8:$O$17)))</f>
        <v>3</v>
      </c>
      <c r="D26" s="19">
        <f aca="true" t="shared" si="11" ref="D26:L26">IF(D24=0,"",INDEX($P$8:$P$17,MATCH(D25,$O$8:$O$17)))</f>
        <v>8</v>
      </c>
      <c r="E26" s="19">
        <f t="shared" si="11"/>
        <v>7</v>
      </c>
      <c r="F26" s="19">
        <f t="shared" si="11"/>
        <v>4</v>
      </c>
      <c r="G26" s="19">
        <f t="shared" si="11"/>
        <v>5</v>
      </c>
      <c r="H26" s="19">
        <f t="shared" si="11"/>
        <v>6</v>
      </c>
      <c r="I26" s="19">
        <f t="shared" si="11"/>
        <v>1</v>
      </c>
      <c r="J26" s="19">
        <f t="shared" si="11"/>
        <v>3</v>
      </c>
      <c r="K26" s="19">
        <f t="shared" si="11"/>
      </c>
      <c r="L26" s="14">
        <f t="shared" si="11"/>
      </c>
    </row>
    <row r="27" spans="1:12" ht="19.5" customHeight="1">
      <c r="A27" s="38"/>
      <c r="B27" s="57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24.75" customHeight="1">
      <c r="A28" s="142" t="s">
        <v>45</v>
      </c>
      <c r="B28" s="54" t="s">
        <v>0</v>
      </c>
      <c r="C28" s="114">
        <v>84</v>
      </c>
      <c r="D28" s="115">
        <v>80</v>
      </c>
      <c r="E28" s="115">
        <v>69</v>
      </c>
      <c r="F28" s="115">
        <v>64</v>
      </c>
      <c r="G28" s="115">
        <v>78</v>
      </c>
      <c r="H28" s="115">
        <v>67</v>
      </c>
      <c r="I28" s="115">
        <v>74</v>
      </c>
      <c r="J28" s="115">
        <v>51</v>
      </c>
      <c r="K28" s="28"/>
      <c r="L28" s="29"/>
    </row>
    <row r="29" spans="1:12" ht="24.75" customHeight="1">
      <c r="A29" s="143"/>
      <c r="B29" s="55" t="s">
        <v>1</v>
      </c>
      <c r="C29" s="10">
        <f>IF(C28=0,"",RANK(C28,$C28:$L28,0))</f>
        <v>1</v>
      </c>
      <c r="D29" s="10">
        <f aca="true" t="shared" si="12" ref="D29:L29">IF(D28=0,"",RANK(D28,$C28:$L28,0))</f>
        <v>2</v>
      </c>
      <c r="E29" s="10">
        <f t="shared" si="12"/>
        <v>5</v>
      </c>
      <c r="F29" s="10">
        <f t="shared" si="12"/>
        <v>7</v>
      </c>
      <c r="G29" s="10">
        <f t="shared" si="12"/>
        <v>3</v>
      </c>
      <c r="H29" s="10">
        <f t="shared" si="12"/>
        <v>6</v>
      </c>
      <c r="I29" s="10">
        <f t="shared" si="12"/>
        <v>4</v>
      </c>
      <c r="J29" s="10">
        <f t="shared" si="12"/>
        <v>8</v>
      </c>
      <c r="K29" s="10">
        <f t="shared" si="12"/>
      </c>
      <c r="L29" s="12">
        <f t="shared" si="12"/>
      </c>
    </row>
    <row r="30" spans="1:12" ht="24.75" customHeight="1">
      <c r="A30" s="144"/>
      <c r="B30" s="56" t="s">
        <v>2</v>
      </c>
      <c r="C30" s="19">
        <f>IF(C28=0,"",INDEX($P$8:$P$17,MATCH(C29,$O$8:$O$17)))</f>
        <v>8</v>
      </c>
      <c r="D30" s="19">
        <f aca="true" t="shared" si="13" ref="D30:L30">IF(D28=0,"",INDEX($P$8:$P$17,MATCH(D29,$O$8:$O$17)))</f>
        <v>7</v>
      </c>
      <c r="E30" s="19">
        <f t="shared" si="13"/>
        <v>4</v>
      </c>
      <c r="F30" s="19">
        <f t="shared" si="13"/>
        <v>2</v>
      </c>
      <c r="G30" s="19">
        <f t="shared" si="13"/>
        <v>6</v>
      </c>
      <c r="H30" s="19">
        <f t="shared" si="13"/>
        <v>3</v>
      </c>
      <c r="I30" s="19">
        <f t="shared" si="13"/>
        <v>5</v>
      </c>
      <c r="J30" s="19">
        <f t="shared" si="13"/>
        <v>1</v>
      </c>
      <c r="K30" s="19">
        <f t="shared" si="13"/>
      </c>
      <c r="L30" s="14">
        <f t="shared" si="13"/>
      </c>
    </row>
    <row r="31" spans="1:12" ht="19.5" customHeight="1">
      <c r="A31" s="38"/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24.75" customHeight="1">
      <c r="A32" s="142" t="s">
        <v>46</v>
      </c>
      <c r="B32" s="54" t="s">
        <v>0</v>
      </c>
      <c r="C32" s="114">
        <v>82</v>
      </c>
      <c r="D32" s="115">
        <v>77</v>
      </c>
      <c r="E32" s="115">
        <v>69</v>
      </c>
      <c r="F32" s="115">
        <v>76</v>
      </c>
      <c r="G32" s="115">
        <v>69</v>
      </c>
      <c r="H32" s="115">
        <v>67</v>
      </c>
      <c r="I32" s="115">
        <v>69</v>
      </c>
      <c r="J32" s="115">
        <v>78</v>
      </c>
      <c r="K32" s="28"/>
      <c r="L32" s="29"/>
    </row>
    <row r="33" spans="1:12" ht="24.75" customHeight="1">
      <c r="A33" s="143"/>
      <c r="B33" s="55" t="s">
        <v>1</v>
      </c>
      <c r="C33" s="10">
        <f>IF(C32=0,"",RANK(C32,$C32:$L32,0))</f>
        <v>1</v>
      </c>
      <c r="D33" s="10">
        <f aca="true" t="shared" si="14" ref="D33:L33">IF(D32=0,"",RANK(D32,$C32:$L32,0))</f>
        <v>3</v>
      </c>
      <c r="E33" s="10">
        <f t="shared" si="14"/>
        <v>5</v>
      </c>
      <c r="F33" s="10">
        <f t="shared" si="14"/>
        <v>4</v>
      </c>
      <c r="G33" s="10">
        <f t="shared" si="14"/>
        <v>5</v>
      </c>
      <c r="H33" s="10">
        <f t="shared" si="14"/>
        <v>8</v>
      </c>
      <c r="I33" s="10">
        <f t="shared" si="14"/>
        <v>5</v>
      </c>
      <c r="J33" s="10">
        <f t="shared" si="14"/>
        <v>2</v>
      </c>
      <c r="K33" s="10">
        <f t="shared" si="14"/>
      </c>
      <c r="L33" s="12">
        <f t="shared" si="14"/>
      </c>
    </row>
    <row r="34" spans="1:12" ht="24.75" customHeight="1">
      <c r="A34" s="144"/>
      <c r="B34" s="56" t="s">
        <v>2</v>
      </c>
      <c r="C34" s="19">
        <f>IF(C32=0,"",INDEX($P$8:$P$17,MATCH(C33,$O$8:$O$17)))</f>
        <v>8</v>
      </c>
      <c r="D34" s="19">
        <f aca="true" t="shared" si="15" ref="D34:L34">IF(D32=0,"",INDEX($P$8:$P$17,MATCH(D33,$O$8:$O$17)))</f>
        <v>6</v>
      </c>
      <c r="E34" s="19">
        <f t="shared" si="15"/>
        <v>4</v>
      </c>
      <c r="F34" s="19">
        <f t="shared" si="15"/>
        <v>5</v>
      </c>
      <c r="G34" s="19">
        <f t="shared" si="15"/>
        <v>4</v>
      </c>
      <c r="H34" s="19">
        <f t="shared" si="15"/>
        <v>1</v>
      </c>
      <c r="I34" s="19">
        <f t="shared" si="15"/>
        <v>4</v>
      </c>
      <c r="J34" s="19">
        <f t="shared" si="15"/>
        <v>7</v>
      </c>
      <c r="K34" s="19">
        <f t="shared" si="15"/>
      </c>
      <c r="L34" s="14">
        <f t="shared" si="15"/>
      </c>
    </row>
    <row r="35" spans="1:12" ht="19.5" customHeight="1">
      <c r="A35" s="38"/>
      <c r="B35" s="57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24.75" customHeight="1">
      <c r="A36" s="142" t="s">
        <v>5</v>
      </c>
      <c r="B36" s="61" t="s">
        <v>0</v>
      </c>
      <c r="C36" s="115">
        <v>73</v>
      </c>
      <c r="D36" s="115">
        <v>69</v>
      </c>
      <c r="E36" s="115">
        <v>80</v>
      </c>
      <c r="F36" s="115">
        <v>71</v>
      </c>
      <c r="G36" s="115">
        <v>73</v>
      </c>
      <c r="H36" s="115">
        <v>66</v>
      </c>
      <c r="I36" s="115">
        <v>72</v>
      </c>
      <c r="J36" s="115">
        <v>68</v>
      </c>
      <c r="K36" s="28"/>
      <c r="L36" s="29"/>
    </row>
    <row r="37" spans="1:12" ht="24.75" customHeight="1">
      <c r="A37" s="143"/>
      <c r="B37" s="62" t="s">
        <v>1</v>
      </c>
      <c r="C37" s="11">
        <f>IF(C36=0,"",RANK(C36,$C36:$L36,0))</f>
        <v>2</v>
      </c>
      <c r="D37" s="11">
        <f aca="true" t="shared" si="16" ref="D37:L37">IF(D36=0,"",RANK(D36,$C36:$L36,0))</f>
        <v>6</v>
      </c>
      <c r="E37" s="11">
        <f t="shared" si="16"/>
        <v>1</v>
      </c>
      <c r="F37" s="11">
        <f t="shared" si="16"/>
        <v>5</v>
      </c>
      <c r="G37" s="11">
        <f t="shared" si="16"/>
        <v>2</v>
      </c>
      <c r="H37" s="11">
        <f t="shared" si="16"/>
        <v>8</v>
      </c>
      <c r="I37" s="11">
        <f t="shared" si="16"/>
        <v>4</v>
      </c>
      <c r="J37" s="11">
        <f t="shared" si="16"/>
        <v>7</v>
      </c>
      <c r="K37" s="11">
        <f t="shared" si="16"/>
      </c>
      <c r="L37" s="12">
        <f t="shared" si="16"/>
      </c>
    </row>
    <row r="38" spans="1:12" ht="24.75" customHeight="1">
      <c r="A38" s="144"/>
      <c r="B38" s="63" t="s">
        <v>2</v>
      </c>
      <c r="C38" s="13">
        <f>IF(C36=0,"",INDEX($P$8:$P$17,MATCH(C37,$O$8:$O$17)))</f>
        <v>7</v>
      </c>
      <c r="D38" s="13">
        <f aca="true" t="shared" si="17" ref="D38:L38">IF(D36=0,"",INDEX($P$8:$P$17,MATCH(D37,$O$8:$O$17)))</f>
        <v>3</v>
      </c>
      <c r="E38" s="13">
        <f t="shared" si="17"/>
        <v>8</v>
      </c>
      <c r="F38" s="13">
        <f t="shared" si="17"/>
        <v>4</v>
      </c>
      <c r="G38" s="13">
        <f t="shared" si="17"/>
        <v>7</v>
      </c>
      <c r="H38" s="13">
        <f t="shared" si="17"/>
        <v>1</v>
      </c>
      <c r="I38" s="13">
        <f t="shared" si="17"/>
        <v>5</v>
      </c>
      <c r="J38" s="13">
        <f t="shared" si="17"/>
        <v>2</v>
      </c>
      <c r="K38" s="13">
        <f t="shared" si="17"/>
      </c>
      <c r="L38" s="14">
        <f t="shared" si="17"/>
      </c>
    </row>
    <row r="39" spans="1:12" ht="19.5" customHeight="1">
      <c r="A39" s="38"/>
      <c r="B39" s="57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24.75" customHeight="1" hidden="1">
      <c r="A40" s="142" t="s">
        <v>6</v>
      </c>
      <c r="B40" s="54" t="s">
        <v>0</v>
      </c>
      <c r="C40" s="27"/>
      <c r="D40" s="28"/>
      <c r="E40" s="28"/>
      <c r="F40" s="28"/>
      <c r="G40" s="28"/>
      <c r="H40" s="28"/>
      <c r="I40" s="28"/>
      <c r="J40" s="28"/>
      <c r="K40" s="28"/>
      <c r="L40" s="29"/>
    </row>
    <row r="41" spans="1:12" ht="24.75" customHeight="1" hidden="1">
      <c r="A41" s="143"/>
      <c r="B41" s="55" t="s">
        <v>1</v>
      </c>
      <c r="C41" s="10">
        <f>IF(C40=0,"",RANK(C40,$C40:$L40,0))</f>
      </c>
      <c r="D41" s="10">
        <f aca="true" t="shared" si="18" ref="D41:L41">IF(D40=0,"",RANK(D40,$C40:$L40,0))</f>
      </c>
      <c r="E41" s="10">
        <f t="shared" si="18"/>
      </c>
      <c r="F41" s="10">
        <f t="shared" si="18"/>
      </c>
      <c r="G41" s="10">
        <f t="shared" si="18"/>
      </c>
      <c r="H41" s="10">
        <f t="shared" si="18"/>
      </c>
      <c r="I41" s="10">
        <f t="shared" si="18"/>
      </c>
      <c r="J41" s="10">
        <f t="shared" si="18"/>
      </c>
      <c r="K41" s="10">
        <f t="shared" si="18"/>
      </c>
      <c r="L41" s="12">
        <f t="shared" si="18"/>
      </c>
    </row>
    <row r="42" spans="1:12" ht="24.75" customHeight="1" hidden="1">
      <c r="A42" s="144"/>
      <c r="B42" s="56" t="s">
        <v>2</v>
      </c>
      <c r="C42" s="19">
        <f>IF(C40=0,"",INDEX($P$8:$P$17,MATCH(C41,$O$8:$O$17)))</f>
      </c>
      <c r="D42" s="19">
        <f aca="true" t="shared" si="19" ref="D42:L42">IF(D40=0,"",INDEX($P$8:$P$17,MATCH(D41,$O$8:$O$17)))</f>
      </c>
      <c r="E42" s="19">
        <f t="shared" si="19"/>
      </c>
      <c r="F42" s="19">
        <f t="shared" si="19"/>
      </c>
      <c r="G42" s="19">
        <f t="shared" si="19"/>
      </c>
      <c r="H42" s="19">
        <f t="shared" si="19"/>
      </c>
      <c r="I42" s="19">
        <f t="shared" si="19"/>
      </c>
      <c r="J42" s="19">
        <f t="shared" si="19"/>
      </c>
      <c r="K42" s="19">
        <f t="shared" si="19"/>
      </c>
      <c r="L42" s="14">
        <f t="shared" si="19"/>
      </c>
    </row>
    <row r="43" spans="1:12" ht="19.5" customHeight="1" hidden="1">
      <c r="A43" s="38"/>
      <c r="B43" s="57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24.75" customHeight="1" hidden="1">
      <c r="A44" s="142" t="s">
        <v>7</v>
      </c>
      <c r="B44" s="54" t="s">
        <v>0</v>
      </c>
      <c r="C44" s="27"/>
      <c r="D44" s="28"/>
      <c r="E44" s="28"/>
      <c r="F44" s="28"/>
      <c r="G44" s="28"/>
      <c r="H44" s="28"/>
      <c r="I44" s="28"/>
      <c r="J44" s="28"/>
      <c r="K44" s="28"/>
      <c r="L44" s="29"/>
    </row>
    <row r="45" spans="1:12" ht="24.75" customHeight="1" hidden="1">
      <c r="A45" s="143"/>
      <c r="B45" s="55" t="s">
        <v>1</v>
      </c>
      <c r="C45" s="10">
        <f>IF(C44=0,"",RANK(C44,$C44:$L44,0))</f>
      </c>
      <c r="D45" s="10">
        <f aca="true" t="shared" si="20" ref="D45:L45">IF(D44=0,"",RANK(D44,$C44:$L44,0))</f>
      </c>
      <c r="E45" s="10">
        <f t="shared" si="20"/>
      </c>
      <c r="F45" s="10">
        <f t="shared" si="20"/>
      </c>
      <c r="G45" s="10">
        <f t="shared" si="20"/>
      </c>
      <c r="H45" s="10">
        <f t="shared" si="20"/>
      </c>
      <c r="I45" s="10">
        <f t="shared" si="20"/>
      </c>
      <c r="J45" s="10">
        <f t="shared" si="20"/>
      </c>
      <c r="K45" s="10">
        <f t="shared" si="20"/>
      </c>
      <c r="L45" s="12">
        <f t="shared" si="20"/>
      </c>
    </row>
    <row r="46" spans="1:12" ht="24.75" customHeight="1" hidden="1">
      <c r="A46" s="144"/>
      <c r="B46" s="56" t="s">
        <v>2</v>
      </c>
      <c r="C46" s="19">
        <f>IF(C44=0,"",INDEX($P$8:$P$17,MATCH(C45,$O$8:$O$17)))</f>
      </c>
      <c r="D46" s="19">
        <f aca="true" t="shared" si="21" ref="D46:L46">IF(D44=0,"",INDEX($P$8:$P$17,MATCH(D45,$O$8:$O$17)))</f>
      </c>
      <c r="E46" s="19">
        <f t="shared" si="21"/>
      </c>
      <c r="F46" s="19">
        <f t="shared" si="21"/>
      </c>
      <c r="G46" s="19">
        <f t="shared" si="21"/>
      </c>
      <c r="H46" s="19">
        <f t="shared" si="21"/>
      </c>
      <c r="I46" s="19">
        <f t="shared" si="21"/>
      </c>
      <c r="J46" s="19">
        <f t="shared" si="21"/>
      </c>
      <c r="K46" s="19">
        <f t="shared" si="21"/>
      </c>
      <c r="L46" s="14">
        <f t="shared" si="21"/>
      </c>
    </row>
  </sheetData>
  <sheetProtection/>
  <mergeCells count="11">
    <mergeCell ref="A44:A46"/>
    <mergeCell ref="A24:A26"/>
    <mergeCell ref="A28:A30"/>
    <mergeCell ref="A32:A34"/>
    <mergeCell ref="A36:A38"/>
    <mergeCell ref="A40:A42"/>
    <mergeCell ref="A20:A22"/>
    <mergeCell ref="A1:L1"/>
    <mergeCell ref="A8:A10"/>
    <mergeCell ref="A12:A14"/>
    <mergeCell ref="A16:A18"/>
  </mergeCells>
  <conditionalFormatting sqref="C3:L4">
    <cfRule type="cellIs" priority="7" dxfId="0" operator="equal">
      <formula>0</formula>
    </cfRule>
  </conditionalFormatting>
  <conditionalFormatting sqref="C3:L4">
    <cfRule type="cellIs" priority="4" dxfId="0" operator="equal">
      <formula>0</formula>
    </cfRule>
  </conditionalFormatting>
  <conditionalFormatting sqref="C3:L4">
    <cfRule type="cellIs" priority="3" dxfId="0" operator="equal">
      <formula>0</formula>
    </cfRule>
  </conditionalFormatting>
  <conditionalFormatting sqref="C3:L4">
    <cfRule type="cellIs" priority="2" dxfId="0" operator="equal">
      <formula>0</formula>
    </cfRule>
  </conditionalFormatting>
  <conditionalFormatting sqref="C3:L4">
    <cfRule type="cellIs" priority="1" dxfId="0" operator="equal">
      <formula>0</formula>
    </cfRule>
  </conditionalFormatting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P46"/>
  <sheetViews>
    <sheetView zoomScale="60" zoomScaleNormal="60" zoomScalePageLayoutView="0" workbookViewId="0" topLeftCell="A1">
      <selection activeCell="B33" sqref="B33"/>
    </sheetView>
  </sheetViews>
  <sheetFormatPr defaultColWidth="11.421875" defaultRowHeight="15"/>
  <cols>
    <col min="1" max="1" width="20.7109375" style="36" customWidth="1"/>
    <col min="2" max="2" width="25.7109375" style="4" customWidth="1"/>
    <col min="3" max="9" width="22.7109375" style="7" customWidth="1"/>
    <col min="10" max="11" width="22.7109375" style="7" hidden="1" customWidth="1"/>
    <col min="12" max="12" width="22.7109375" style="7" customWidth="1"/>
    <col min="13" max="16" width="11.421875" style="5" hidden="1" customWidth="1"/>
    <col min="17" max="16384" width="11.421875" style="5" customWidth="1"/>
  </cols>
  <sheetData>
    <row r="1" spans="1:12" ht="49.5" customHeight="1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2" ht="19.5" customHeight="1">
      <c r="B2" s="8" t="s">
        <v>3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8</v>
      </c>
    </row>
    <row r="3" spans="1:12" s="6" customFormat="1" ht="60.75">
      <c r="A3" s="37"/>
      <c r="B3" s="45" t="s">
        <v>29</v>
      </c>
      <c r="C3" s="46" t="str">
        <f>'Name Starter'!$A$9</f>
        <v>TelePost 1</v>
      </c>
      <c r="D3" s="46" t="str">
        <f>'Name Starter'!$A$12</f>
        <v>FA Ol./ e. on</v>
      </c>
      <c r="E3" s="46" t="str">
        <f>'Name Starter'!$A$15</f>
        <v>Stadt Ol.1</v>
      </c>
      <c r="F3" s="46" t="str">
        <f>'Name Starter'!$A$18</f>
        <v>DZ Bk./Wintermann</v>
      </c>
      <c r="G3" s="46" t="str">
        <f>'Name Starter'!$A$21</f>
        <v>VWG</v>
      </c>
      <c r="H3" s="46" t="str">
        <f>'Name Starter'!$A$24</f>
        <v>Tele/Post 3</v>
      </c>
      <c r="I3" s="46" t="str">
        <f>'Name Starter'!$A$27</f>
        <v>Tele/Post 2</v>
      </c>
      <c r="J3" s="46" t="str">
        <f>'Name Starter'!$A$30</f>
        <v>Mannschaft 9</v>
      </c>
      <c r="K3" s="46" t="str">
        <f>'Name Starter'!$A$33</f>
        <v>Mannschaft 10</v>
      </c>
      <c r="L3" s="75" t="str">
        <f>'Name Starter'!$A$6</f>
        <v>BLB/Dorma-Hüppe</v>
      </c>
    </row>
    <row r="4" spans="2:12" ht="39.75" customHeight="1">
      <c r="B4" s="50" t="s">
        <v>19</v>
      </c>
      <c r="C4" s="52" t="str">
        <f>'Name Starter'!$F$9</f>
        <v>Boltes,Heino</v>
      </c>
      <c r="D4" s="52" t="str">
        <f>'Name Starter'!$F$12</f>
        <v>Täuber,Martin</v>
      </c>
      <c r="E4" s="52" t="str">
        <f>'Name Starter'!$F$15</f>
        <v>Witte,Thomas</v>
      </c>
      <c r="F4" s="52" t="str">
        <f>'Name Starter'!$F$18</f>
        <v>ChristmannGünter</v>
      </c>
      <c r="G4" s="52" t="str">
        <f>'Name Starter'!$F$21</f>
        <v>Bloy,Bernd</v>
      </c>
      <c r="H4" s="52" t="str">
        <f>'Name Starter'!$F$24</f>
        <v>Schelper,Petra</v>
      </c>
      <c r="I4" s="52" t="str">
        <f>'Name Starter'!$F$27</f>
        <v>Tietz,Horst</v>
      </c>
      <c r="J4" s="52">
        <f>'Name Starter'!$F$30</f>
        <v>0</v>
      </c>
      <c r="K4" s="52">
        <f>'Name Starter'!$F$33</f>
        <v>0</v>
      </c>
      <c r="L4" s="76" t="str">
        <f>'Name Starter'!$F$6</f>
        <v>Kasimir,Hartmut</v>
      </c>
    </row>
    <row r="5" spans="2:12" ht="24.75" customHeight="1">
      <c r="B5" s="50" t="s">
        <v>2</v>
      </c>
      <c r="C5" s="48">
        <f>IF(C8=0,"",SUM(C10,C14,C18,C22,C26,C30,C34,C38,C42,C46))</f>
        <v>48</v>
      </c>
      <c r="D5" s="48">
        <f aca="true" t="shared" si="0" ref="D5:L5">IF(D8=0,"",SUM(D10,D14,D18,D22,D26,D30,D34,D38,D42,D46))</f>
        <v>47</v>
      </c>
      <c r="E5" s="48">
        <f t="shared" si="0"/>
        <v>39</v>
      </c>
      <c r="F5" s="48">
        <f t="shared" si="0"/>
        <v>34</v>
      </c>
      <c r="G5" s="48">
        <f t="shared" si="0"/>
        <v>23</v>
      </c>
      <c r="H5" s="48">
        <f t="shared" si="0"/>
        <v>23</v>
      </c>
      <c r="I5" s="48">
        <f t="shared" si="0"/>
        <v>32</v>
      </c>
      <c r="J5" s="48">
        <f t="shared" si="0"/>
      </c>
      <c r="K5" s="48">
        <f t="shared" si="0"/>
      </c>
      <c r="L5" s="49">
        <f t="shared" si="0"/>
        <v>51</v>
      </c>
    </row>
    <row r="6" spans="2:12" ht="24.75" customHeight="1">
      <c r="B6" s="51" t="s">
        <v>0</v>
      </c>
      <c r="C6" s="13">
        <f>IF(C8=0,"",SUM(C8,C12,C16,C20,C24,C28,C32,C36,C40,C44))</f>
        <v>595</v>
      </c>
      <c r="D6" s="13">
        <f aca="true" t="shared" si="1" ref="D6:L6">IF(D8=0,"",SUM(D8,D12,D16,D20,D24,D28,D32,D36,D40,D44))</f>
        <v>607</v>
      </c>
      <c r="E6" s="13">
        <f t="shared" si="1"/>
        <v>586</v>
      </c>
      <c r="F6" s="13">
        <f t="shared" si="1"/>
        <v>581</v>
      </c>
      <c r="G6" s="13">
        <f t="shared" si="1"/>
        <v>512</v>
      </c>
      <c r="H6" s="13">
        <f t="shared" si="1"/>
        <v>540</v>
      </c>
      <c r="I6" s="13">
        <f t="shared" si="1"/>
        <v>570</v>
      </c>
      <c r="J6" s="13">
        <f t="shared" si="1"/>
      </c>
      <c r="K6" s="13">
        <f t="shared" si="1"/>
      </c>
      <c r="L6" s="14">
        <f t="shared" si="1"/>
        <v>609</v>
      </c>
    </row>
    <row r="7" ht="30" customHeight="1">
      <c r="B7" s="36"/>
    </row>
    <row r="8" spans="1:16" ht="24.75" customHeight="1">
      <c r="A8" s="142" t="s">
        <v>40</v>
      </c>
      <c r="B8" s="54" t="s">
        <v>0</v>
      </c>
      <c r="C8" s="114">
        <v>74</v>
      </c>
      <c r="D8" s="115">
        <v>79</v>
      </c>
      <c r="E8" s="115">
        <v>67</v>
      </c>
      <c r="F8" s="115">
        <v>69</v>
      </c>
      <c r="G8" s="115">
        <v>52</v>
      </c>
      <c r="H8" s="115">
        <v>74</v>
      </c>
      <c r="I8" s="115">
        <v>78</v>
      </c>
      <c r="J8" s="115"/>
      <c r="K8" s="115"/>
      <c r="L8" s="118">
        <v>72</v>
      </c>
      <c r="O8" s="5">
        <v>1</v>
      </c>
      <c r="P8" s="5">
        <v>8</v>
      </c>
    </row>
    <row r="9" spans="1:16" ht="24.75" customHeight="1">
      <c r="A9" s="143"/>
      <c r="B9" s="55" t="s">
        <v>1</v>
      </c>
      <c r="C9" s="10">
        <f>IF(C8=0,"",RANK(C8,$C8:$L8,0))</f>
        <v>3</v>
      </c>
      <c r="D9" s="10">
        <f>IF(D8=0,"",RANK(D8,$C8:$L8,0))</f>
        <v>1</v>
      </c>
      <c r="E9" s="10">
        <f>IF(E8=0,"",RANK(E8,$C8:$L8,0))</f>
        <v>7</v>
      </c>
      <c r="F9" s="10">
        <f aca="true" t="shared" si="2" ref="F9:L9">IF(F8=0,"",RANK(F8,$C8:$L8,0))</f>
        <v>6</v>
      </c>
      <c r="G9" s="10">
        <f t="shared" si="2"/>
        <v>8</v>
      </c>
      <c r="H9" s="10">
        <f t="shared" si="2"/>
        <v>3</v>
      </c>
      <c r="I9" s="10">
        <f t="shared" si="2"/>
        <v>2</v>
      </c>
      <c r="J9" s="10">
        <f t="shared" si="2"/>
      </c>
      <c r="K9" s="10">
        <f t="shared" si="2"/>
      </c>
      <c r="L9" s="12">
        <f t="shared" si="2"/>
        <v>5</v>
      </c>
      <c r="O9" s="5">
        <v>2</v>
      </c>
      <c r="P9" s="5">
        <v>7</v>
      </c>
    </row>
    <row r="10" spans="1:16" ht="24.75" customHeight="1">
      <c r="A10" s="144"/>
      <c r="B10" s="56" t="s">
        <v>2</v>
      </c>
      <c r="C10" s="25">
        <f>IF(C8=0,"",INDEX($P8:$P17,MATCH(C9,$O8:$O17)))</f>
        <v>6</v>
      </c>
      <c r="D10" s="25">
        <f>IF(D8=0,"",INDEX($P8:$P17,MATCH(D9,$O8:$O17)))</f>
        <v>8</v>
      </c>
      <c r="E10" s="25">
        <f>IF(E8=0,"",INDEX($P8:$P17,MATCH(E9,$O8:$O17)))</f>
        <v>2</v>
      </c>
      <c r="F10" s="25">
        <f aca="true" t="shared" si="3" ref="F10:L10">IF(F8=0,"",INDEX($P8:$P17,MATCH(F9,$O8:$O17)))</f>
        <v>3</v>
      </c>
      <c r="G10" s="25">
        <f t="shared" si="3"/>
        <v>1</v>
      </c>
      <c r="H10" s="25">
        <f t="shared" si="3"/>
        <v>6</v>
      </c>
      <c r="I10" s="25">
        <f t="shared" si="3"/>
        <v>7</v>
      </c>
      <c r="J10" s="25">
        <f t="shared" si="3"/>
      </c>
      <c r="K10" s="25">
        <f t="shared" si="3"/>
      </c>
      <c r="L10" s="35">
        <f t="shared" si="3"/>
        <v>4</v>
      </c>
      <c r="O10" s="5">
        <v>3</v>
      </c>
      <c r="P10" s="5">
        <v>6</v>
      </c>
    </row>
    <row r="11" spans="2:16" ht="19.5" customHeight="1">
      <c r="B11" s="57"/>
      <c r="C11" s="15"/>
      <c r="D11" s="15"/>
      <c r="E11" s="15"/>
      <c r="F11" s="15"/>
      <c r="G11" s="15"/>
      <c r="H11" s="15"/>
      <c r="I11" s="15"/>
      <c r="J11" s="15"/>
      <c r="K11" s="15"/>
      <c r="L11" s="15"/>
      <c r="O11" s="5">
        <v>4</v>
      </c>
      <c r="P11" s="5">
        <v>5</v>
      </c>
    </row>
    <row r="12" spans="1:16" ht="24.75" customHeight="1">
      <c r="A12" s="138" t="s">
        <v>41</v>
      </c>
      <c r="B12" s="58" t="s">
        <v>0</v>
      </c>
      <c r="C12" s="116">
        <v>75</v>
      </c>
      <c r="D12" s="117">
        <v>68</v>
      </c>
      <c r="E12" s="117">
        <v>70</v>
      </c>
      <c r="F12" s="117">
        <v>63</v>
      </c>
      <c r="G12" s="117">
        <v>76</v>
      </c>
      <c r="H12" s="117">
        <v>71</v>
      </c>
      <c r="I12" s="117">
        <v>72</v>
      </c>
      <c r="J12" s="117"/>
      <c r="K12" s="117"/>
      <c r="L12" s="119">
        <v>75</v>
      </c>
      <c r="O12" s="5">
        <v>5</v>
      </c>
      <c r="P12" s="5">
        <v>4</v>
      </c>
    </row>
    <row r="13" spans="1:16" ht="24.75" customHeight="1">
      <c r="A13" s="139"/>
      <c r="B13" s="59" t="s">
        <v>1</v>
      </c>
      <c r="C13" s="16">
        <f>IF(C12=0,"",RANK(C12,$C12:$L12,0))</f>
        <v>2</v>
      </c>
      <c r="D13" s="17">
        <f>IF(D12=0,"",RANK(D12,$C12:$L12,0))</f>
        <v>7</v>
      </c>
      <c r="E13" s="17">
        <f>IF(E12=0,"",RANK(E12,$C12:$L12,0))</f>
        <v>6</v>
      </c>
      <c r="F13" s="17">
        <f aca="true" t="shared" si="4" ref="F13:L13">IF(F12=0,"",RANK(F12,$C12:$L12,0))</f>
        <v>8</v>
      </c>
      <c r="G13" s="17">
        <f t="shared" si="4"/>
        <v>1</v>
      </c>
      <c r="H13" s="17">
        <f t="shared" si="4"/>
        <v>5</v>
      </c>
      <c r="I13" s="17">
        <f t="shared" si="4"/>
        <v>4</v>
      </c>
      <c r="J13" s="17">
        <f t="shared" si="4"/>
      </c>
      <c r="K13" s="17">
        <f t="shared" si="4"/>
      </c>
      <c r="L13" s="33">
        <f t="shared" si="4"/>
        <v>2</v>
      </c>
      <c r="O13" s="5">
        <v>6</v>
      </c>
      <c r="P13" s="5">
        <v>3</v>
      </c>
    </row>
    <row r="14" spans="1:16" ht="24.75" customHeight="1">
      <c r="A14" s="140"/>
      <c r="B14" s="60" t="s">
        <v>2</v>
      </c>
      <c r="C14" s="18">
        <f>IF(C12=0,"",INDEX($P8:$P17,MATCH(C13,$O8:$O17)))</f>
        <v>7</v>
      </c>
      <c r="D14" s="26">
        <f>IF(D12=0,"",INDEX($P8:$P17,MATCH(D13,$O8:$O17)))</f>
        <v>2</v>
      </c>
      <c r="E14" s="26">
        <f aca="true" t="shared" si="5" ref="E14:L14">IF(E12=0,"",INDEX($P8:$P17,MATCH(E13,$O8:$O17)))</f>
        <v>3</v>
      </c>
      <c r="F14" s="26">
        <f t="shared" si="5"/>
        <v>1</v>
      </c>
      <c r="G14" s="26">
        <f t="shared" si="5"/>
        <v>8</v>
      </c>
      <c r="H14" s="26">
        <f t="shared" si="5"/>
        <v>4</v>
      </c>
      <c r="I14" s="26">
        <f t="shared" si="5"/>
        <v>5</v>
      </c>
      <c r="J14" s="26">
        <f t="shared" si="5"/>
      </c>
      <c r="K14" s="26">
        <f t="shared" si="5"/>
      </c>
      <c r="L14" s="34">
        <f t="shared" si="5"/>
        <v>7</v>
      </c>
      <c r="O14" s="5">
        <v>7</v>
      </c>
      <c r="P14" s="5">
        <v>2</v>
      </c>
    </row>
    <row r="15" spans="2:16" ht="19.5" customHeight="1">
      <c r="B15" s="57"/>
      <c r="C15" s="15"/>
      <c r="D15" s="15"/>
      <c r="E15" s="15"/>
      <c r="F15" s="15"/>
      <c r="G15" s="15"/>
      <c r="H15" s="15"/>
      <c r="I15" s="15"/>
      <c r="J15" s="15"/>
      <c r="K15" s="15"/>
      <c r="L15" s="15"/>
      <c r="O15" s="5">
        <v>8</v>
      </c>
      <c r="P15" s="5">
        <v>1</v>
      </c>
    </row>
    <row r="16" spans="1:16" ht="24.75" customHeight="1">
      <c r="A16" s="138" t="s">
        <v>42</v>
      </c>
      <c r="B16" s="54" t="s">
        <v>0</v>
      </c>
      <c r="C16" s="114">
        <v>58</v>
      </c>
      <c r="D16" s="115">
        <v>74</v>
      </c>
      <c r="E16" s="115">
        <v>74</v>
      </c>
      <c r="F16" s="115">
        <v>81</v>
      </c>
      <c r="G16" s="115">
        <v>82</v>
      </c>
      <c r="H16" s="115">
        <v>65</v>
      </c>
      <c r="I16" s="115">
        <v>69</v>
      </c>
      <c r="J16" s="115"/>
      <c r="K16" s="115"/>
      <c r="L16" s="118">
        <v>81</v>
      </c>
      <c r="O16" s="5">
        <v>9</v>
      </c>
      <c r="P16" s="5">
        <v>0</v>
      </c>
    </row>
    <row r="17" spans="1:16" ht="24.75" customHeight="1">
      <c r="A17" s="139"/>
      <c r="B17" s="55" t="s">
        <v>1</v>
      </c>
      <c r="C17" s="10">
        <f>IF(C16=0,"",RANK(C16,$C16:$L16,0))</f>
        <v>8</v>
      </c>
      <c r="D17" s="10">
        <f aca="true" t="shared" si="6" ref="D17:L17">IF(D16=0,"",RANK(D16,$C16:$L16,0))</f>
        <v>4</v>
      </c>
      <c r="E17" s="10">
        <f t="shared" si="6"/>
        <v>4</v>
      </c>
      <c r="F17" s="10">
        <f t="shared" si="6"/>
        <v>2</v>
      </c>
      <c r="G17" s="10">
        <f t="shared" si="6"/>
        <v>1</v>
      </c>
      <c r="H17" s="10">
        <f t="shared" si="6"/>
        <v>7</v>
      </c>
      <c r="I17" s="10">
        <f t="shared" si="6"/>
        <v>6</v>
      </c>
      <c r="J17" s="10">
        <f t="shared" si="6"/>
      </c>
      <c r="K17" s="10">
        <f t="shared" si="6"/>
      </c>
      <c r="L17" s="12">
        <f t="shared" si="6"/>
        <v>2</v>
      </c>
      <c r="O17" s="5">
        <v>10</v>
      </c>
      <c r="P17" s="5">
        <v>0</v>
      </c>
    </row>
    <row r="18" spans="1:12" ht="24.75" customHeight="1">
      <c r="A18" s="140"/>
      <c r="B18" s="56" t="s">
        <v>2</v>
      </c>
      <c r="C18" s="19">
        <f>IF(C16=0,"",INDEX($P8:$P17,MATCH(C17,$O8:$O17)))</f>
        <v>1</v>
      </c>
      <c r="D18" s="19">
        <f aca="true" t="shared" si="7" ref="D18:L18">IF(D16=0,"",INDEX($P8:$P17,MATCH(D17,$O8:$O17)))</f>
        <v>5</v>
      </c>
      <c r="E18" s="19">
        <f t="shared" si="7"/>
        <v>5</v>
      </c>
      <c r="F18" s="19">
        <f t="shared" si="7"/>
        <v>7</v>
      </c>
      <c r="G18" s="19">
        <f t="shared" si="7"/>
        <v>8</v>
      </c>
      <c r="H18" s="19">
        <f t="shared" si="7"/>
        <v>2</v>
      </c>
      <c r="I18" s="19">
        <f t="shared" si="7"/>
        <v>3</v>
      </c>
      <c r="J18" s="19">
        <f t="shared" si="7"/>
      </c>
      <c r="K18" s="19">
        <f t="shared" si="7"/>
      </c>
      <c r="L18" s="14">
        <f t="shared" si="7"/>
        <v>7</v>
      </c>
    </row>
    <row r="19" spans="1:12" ht="19.5" customHeight="1">
      <c r="A19" s="38"/>
      <c r="B19" s="57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24.75" customHeight="1">
      <c r="A20" s="138" t="s">
        <v>43</v>
      </c>
      <c r="B20" s="54" t="s">
        <v>0</v>
      </c>
      <c r="C20" s="114">
        <v>77</v>
      </c>
      <c r="D20" s="115">
        <v>76</v>
      </c>
      <c r="E20" s="115">
        <v>83</v>
      </c>
      <c r="F20" s="115">
        <v>81</v>
      </c>
      <c r="G20" s="115">
        <v>56</v>
      </c>
      <c r="H20" s="115">
        <v>68</v>
      </c>
      <c r="I20" s="115">
        <v>66</v>
      </c>
      <c r="J20" s="115"/>
      <c r="K20" s="115"/>
      <c r="L20" s="118">
        <v>70</v>
      </c>
    </row>
    <row r="21" spans="1:12" ht="24.75" customHeight="1">
      <c r="A21" s="139"/>
      <c r="B21" s="55" t="s">
        <v>1</v>
      </c>
      <c r="C21" s="10">
        <f>IF(C20=0,"",RANK(C20,$C20:$L20,0))</f>
        <v>3</v>
      </c>
      <c r="D21" s="10">
        <f aca="true" t="shared" si="8" ref="D21:L21">IF(D20=0,"",RANK(D20,$C20:$L20,0))</f>
        <v>4</v>
      </c>
      <c r="E21" s="10">
        <f t="shared" si="8"/>
        <v>1</v>
      </c>
      <c r="F21" s="10">
        <f t="shared" si="8"/>
        <v>2</v>
      </c>
      <c r="G21" s="10">
        <f t="shared" si="8"/>
        <v>8</v>
      </c>
      <c r="H21" s="10">
        <f t="shared" si="8"/>
        <v>6</v>
      </c>
      <c r="I21" s="10">
        <f t="shared" si="8"/>
        <v>7</v>
      </c>
      <c r="J21" s="10">
        <f t="shared" si="8"/>
      </c>
      <c r="K21" s="10">
        <f t="shared" si="8"/>
      </c>
      <c r="L21" s="12">
        <f t="shared" si="8"/>
        <v>5</v>
      </c>
    </row>
    <row r="22" spans="1:12" ht="24.75" customHeight="1">
      <c r="A22" s="140"/>
      <c r="B22" s="56" t="s">
        <v>2</v>
      </c>
      <c r="C22" s="19">
        <f>IF(C20=0,"",INDEX($P8:$P17,MATCH(C21,$O8:$O17)))</f>
        <v>6</v>
      </c>
      <c r="D22" s="19">
        <f aca="true" t="shared" si="9" ref="D22:L22">IF(D20=0,"",INDEX($P8:$P17,MATCH(D21,$O8:$O17)))</f>
        <v>5</v>
      </c>
      <c r="E22" s="19">
        <f t="shared" si="9"/>
        <v>8</v>
      </c>
      <c r="F22" s="19">
        <f t="shared" si="9"/>
        <v>7</v>
      </c>
      <c r="G22" s="19">
        <f t="shared" si="9"/>
        <v>1</v>
      </c>
      <c r="H22" s="19">
        <f t="shared" si="9"/>
        <v>3</v>
      </c>
      <c r="I22" s="19">
        <f t="shared" si="9"/>
        <v>2</v>
      </c>
      <c r="J22" s="19">
        <f t="shared" si="9"/>
      </c>
      <c r="K22" s="19">
        <f t="shared" si="9"/>
      </c>
      <c r="L22" s="14">
        <f t="shared" si="9"/>
        <v>4</v>
      </c>
    </row>
    <row r="23" spans="1:12" ht="19.5" customHeight="1">
      <c r="A23" s="38"/>
      <c r="B23" s="57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4.75" customHeight="1">
      <c r="A24" s="142" t="s">
        <v>44</v>
      </c>
      <c r="B24" s="54" t="s">
        <v>0</v>
      </c>
      <c r="C24" s="114">
        <v>84</v>
      </c>
      <c r="D24" s="115">
        <v>84</v>
      </c>
      <c r="E24" s="115">
        <v>77</v>
      </c>
      <c r="F24" s="115">
        <v>70</v>
      </c>
      <c r="G24" s="115">
        <v>62</v>
      </c>
      <c r="H24" s="115">
        <v>68</v>
      </c>
      <c r="I24" s="115">
        <v>67</v>
      </c>
      <c r="J24" s="115"/>
      <c r="K24" s="115"/>
      <c r="L24" s="118">
        <v>74</v>
      </c>
    </row>
    <row r="25" spans="1:12" ht="24.75" customHeight="1">
      <c r="A25" s="143"/>
      <c r="B25" s="55" t="s">
        <v>1</v>
      </c>
      <c r="C25" s="10">
        <f>IF(C24=0,"",RANK(C24,$C24:$L24,0))</f>
        <v>1</v>
      </c>
      <c r="D25" s="10">
        <f aca="true" t="shared" si="10" ref="D25:L25">IF(D24=0,"",RANK(D24,$C24:$L24,0))</f>
        <v>1</v>
      </c>
      <c r="E25" s="10">
        <f t="shared" si="10"/>
        <v>3</v>
      </c>
      <c r="F25" s="10">
        <f t="shared" si="10"/>
        <v>5</v>
      </c>
      <c r="G25" s="10">
        <f t="shared" si="10"/>
        <v>8</v>
      </c>
      <c r="H25" s="10">
        <f t="shared" si="10"/>
        <v>6</v>
      </c>
      <c r="I25" s="10">
        <f t="shared" si="10"/>
        <v>7</v>
      </c>
      <c r="J25" s="10">
        <f t="shared" si="10"/>
      </c>
      <c r="K25" s="10">
        <f t="shared" si="10"/>
      </c>
      <c r="L25" s="12">
        <f t="shared" si="10"/>
        <v>4</v>
      </c>
    </row>
    <row r="26" spans="1:12" ht="24.75" customHeight="1">
      <c r="A26" s="144"/>
      <c r="B26" s="56" t="s">
        <v>2</v>
      </c>
      <c r="C26" s="19">
        <f>IF(C24=0,"",INDEX($P$8:$P$17,MATCH(C25,$O$8:$O$17)))</f>
        <v>8</v>
      </c>
      <c r="D26" s="19">
        <f aca="true" t="shared" si="11" ref="D26:L26">IF(D24=0,"",INDEX($P$8:$P$17,MATCH(D25,$O$8:$O$17)))</f>
        <v>8</v>
      </c>
      <c r="E26" s="19">
        <f t="shared" si="11"/>
        <v>6</v>
      </c>
      <c r="F26" s="19">
        <f t="shared" si="11"/>
        <v>4</v>
      </c>
      <c r="G26" s="19">
        <f t="shared" si="11"/>
        <v>1</v>
      </c>
      <c r="H26" s="19">
        <f t="shared" si="11"/>
        <v>3</v>
      </c>
      <c r="I26" s="19">
        <f t="shared" si="11"/>
        <v>2</v>
      </c>
      <c r="J26" s="19">
        <f t="shared" si="11"/>
      </c>
      <c r="K26" s="19">
        <f t="shared" si="11"/>
      </c>
      <c r="L26" s="14">
        <f t="shared" si="11"/>
        <v>5</v>
      </c>
    </row>
    <row r="27" spans="1:12" ht="19.5" customHeight="1">
      <c r="A27" s="38"/>
      <c r="B27" s="57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24.75" customHeight="1">
      <c r="A28" s="142" t="s">
        <v>45</v>
      </c>
      <c r="B28" s="54" t="s">
        <v>0</v>
      </c>
      <c r="C28" s="114">
        <v>76</v>
      </c>
      <c r="D28" s="115">
        <v>76</v>
      </c>
      <c r="E28" s="115">
        <v>74</v>
      </c>
      <c r="F28" s="115">
        <v>71</v>
      </c>
      <c r="G28" s="115">
        <v>67</v>
      </c>
      <c r="H28" s="115">
        <v>64</v>
      </c>
      <c r="I28" s="115">
        <v>72</v>
      </c>
      <c r="J28" s="115"/>
      <c r="K28" s="115"/>
      <c r="L28" s="118">
        <v>76</v>
      </c>
    </row>
    <row r="29" spans="1:12" ht="24.75" customHeight="1">
      <c r="A29" s="143"/>
      <c r="B29" s="55" t="s">
        <v>1</v>
      </c>
      <c r="C29" s="10">
        <f>IF(C28=0,"",RANK(C28,$C28:$L28,0))</f>
        <v>1</v>
      </c>
      <c r="D29" s="10">
        <f aca="true" t="shared" si="12" ref="D29:L29">IF(D28=0,"",RANK(D28,$C28:$L28,0))</f>
        <v>1</v>
      </c>
      <c r="E29" s="10">
        <f t="shared" si="12"/>
        <v>4</v>
      </c>
      <c r="F29" s="10">
        <f t="shared" si="12"/>
        <v>6</v>
      </c>
      <c r="G29" s="10">
        <f t="shared" si="12"/>
        <v>7</v>
      </c>
      <c r="H29" s="10">
        <f t="shared" si="12"/>
        <v>8</v>
      </c>
      <c r="I29" s="10">
        <f t="shared" si="12"/>
        <v>5</v>
      </c>
      <c r="J29" s="10">
        <f t="shared" si="12"/>
      </c>
      <c r="K29" s="10">
        <f t="shared" si="12"/>
      </c>
      <c r="L29" s="12">
        <f t="shared" si="12"/>
        <v>1</v>
      </c>
    </row>
    <row r="30" spans="1:12" ht="24.75" customHeight="1">
      <c r="A30" s="144"/>
      <c r="B30" s="56" t="s">
        <v>2</v>
      </c>
      <c r="C30" s="19">
        <f>IF(C28=0,"",INDEX($P$8:$P$17,MATCH(C29,$O$8:$O$17)))</f>
        <v>8</v>
      </c>
      <c r="D30" s="19">
        <f aca="true" t="shared" si="13" ref="D30:L30">IF(D28=0,"",INDEX($P$8:$P$17,MATCH(D29,$O$8:$O$17)))</f>
        <v>8</v>
      </c>
      <c r="E30" s="19">
        <f t="shared" si="13"/>
        <v>5</v>
      </c>
      <c r="F30" s="19">
        <f t="shared" si="13"/>
        <v>3</v>
      </c>
      <c r="G30" s="19">
        <f t="shared" si="13"/>
        <v>2</v>
      </c>
      <c r="H30" s="19">
        <f t="shared" si="13"/>
        <v>1</v>
      </c>
      <c r="I30" s="19">
        <f t="shared" si="13"/>
        <v>4</v>
      </c>
      <c r="J30" s="19">
        <f t="shared" si="13"/>
      </c>
      <c r="K30" s="19">
        <f t="shared" si="13"/>
      </c>
      <c r="L30" s="14">
        <f t="shared" si="13"/>
        <v>8</v>
      </c>
    </row>
    <row r="31" spans="1:12" ht="19.5" customHeight="1">
      <c r="A31" s="38"/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24.75" customHeight="1">
      <c r="A32" s="142" t="s">
        <v>46</v>
      </c>
      <c r="B32" s="54" t="s">
        <v>0</v>
      </c>
      <c r="C32" s="114">
        <v>80</v>
      </c>
      <c r="D32" s="115">
        <v>75</v>
      </c>
      <c r="E32" s="115">
        <v>66</v>
      </c>
      <c r="F32" s="115">
        <v>76</v>
      </c>
      <c r="G32" s="115">
        <v>54</v>
      </c>
      <c r="H32" s="115">
        <v>65</v>
      </c>
      <c r="I32" s="115">
        <v>78</v>
      </c>
      <c r="J32" s="115"/>
      <c r="K32" s="115"/>
      <c r="L32" s="118">
        <v>85</v>
      </c>
    </row>
    <row r="33" spans="1:12" ht="24.75" customHeight="1">
      <c r="A33" s="143"/>
      <c r="B33" s="55" t="s">
        <v>1</v>
      </c>
      <c r="C33" s="10">
        <f>IF(C32=0,"",RANK(C32,$C32:$L32,0))</f>
        <v>2</v>
      </c>
      <c r="D33" s="10">
        <f aca="true" t="shared" si="14" ref="D33:L33">IF(D32=0,"",RANK(D32,$C32:$L32,0))</f>
        <v>5</v>
      </c>
      <c r="E33" s="10">
        <f t="shared" si="14"/>
        <v>6</v>
      </c>
      <c r="F33" s="10">
        <f t="shared" si="14"/>
        <v>4</v>
      </c>
      <c r="G33" s="10">
        <f t="shared" si="14"/>
        <v>8</v>
      </c>
      <c r="H33" s="10">
        <f t="shared" si="14"/>
        <v>7</v>
      </c>
      <c r="I33" s="10">
        <f t="shared" si="14"/>
        <v>3</v>
      </c>
      <c r="J33" s="10">
        <f t="shared" si="14"/>
      </c>
      <c r="K33" s="10">
        <f t="shared" si="14"/>
      </c>
      <c r="L33" s="12">
        <f t="shared" si="14"/>
        <v>1</v>
      </c>
    </row>
    <row r="34" spans="1:12" ht="24.75" customHeight="1">
      <c r="A34" s="144"/>
      <c r="B34" s="56" t="s">
        <v>2</v>
      </c>
      <c r="C34" s="19">
        <f>IF(C32=0,"",INDEX($P$8:$P$17,MATCH(C33,$O$8:$O$17)))</f>
        <v>7</v>
      </c>
      <c r="D34" s="19">
        <f aca="true" t="shared" si="15" ref="D34:L34">IF(D32=0,"",INDEX($P$8:$P$17,MATCH(D33,$O$8:$O$17)))</f>
        <v>4</v>
      </c>
      <c r="E34" s="19">
        <f t="shared" si="15"/>
        <v>3</v>
      </c>
      <c r="F34" s="19">
        <f t="shared" si="15"/>
        <v>5</v>
      </c>
      <c r="G34" s="19">
        <f t="shared" si="15"/>
        <v>1</v>
      </c>
      <c r="H34" s="19">
        <f t="shared" si="15"/>
        <v>2</v>
      </c>
      <c r="I34" s="19">
        <f t="shared" si="15"/>
        <v>6</v>
      </c>
      <c r="J34" s="19">
        <f t="shared" si="15"/>
      </c>
      <c r="K34" s="19">
        <f t="shared" si="15"/>
      </c>
      <c r="L34" s="14">
        <f t="shared" si="15"/>
        <v>8</v>
      </c>
    </row>
    <row r="35" spans="1:12" ht="19.5" customHeight="1">
      <c r="A35" s="38"/>
      <c r="B35" s="57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24.75" customHeight="1">
      <c r="A36" s="142" t="s">
        <v>5</v>
      </c>
      <c r="B36" s="61" t="s">
        <v>0</v>
      </c>
      <c r="C36" s="130">
        <v>71</v>
      </c>
      <c r="D36" s="130">
        <v>75</v>
      </c>
      <c r="E36" s="130">
        <v>75</v>
      </c>
      <c r="F36" s="130">
        <v>70</v>
      </c>
      <c r="G36" s="130">
        <v>63</v>
      </c>
      <c r="H36" s="130">
        <v>65</v>
      </c>
      <c r="I36" s="130">
        <v>68</v>
      </c>
      <c r="J36" s="130"/>
      <c r="K36" s="130"/>
      <c r="L36" s="131">
        <v>76</v>
      </c>
    </row>
    <row r="37" spans="1:12" ht="24.75" customHeight="1">
      <c r="A37" s="143"/>
      <c r="B37" s="62" t="s">
        <v>1</v>
      </c>
      <c r="C37" s="11">
        <f>IF(C36=0,"",RANK(C36,$C36:$L36,0))</f>
        <v>4</v>
      </c>
      <c r="D37" s="11">
        <f aca="true" t="shared" si="16" ref="D37:L37">IF(D36=0,"",RANK(D36,$C36:$L36,0))</f>
        <v>2</v>
      </c>
      <c r="E37" s="11">
        <f t="shared" si="16"/>
        <v>2</v>
      </c>
      <c r="F37" s="11">
        <f t="shared" si="16"/>
        <v>5</v>
      </c>
      <c r="G37" s="11">
        <f t="shared" si="16"/>
        <v>8</v>
      </c>
      <c r="H37" s="11">
        <f t="shared" si="16"/>
        <v>7</v>
      </c>
      <c r="I37" s="11">
        <f t="shared" si="16"/>
        <v>6</v>
      </c>
      <c r="J37" s="11">
        <f t="shared" si="16"/>
      </c>
      <c r="K37" s="11">
        <f t="shared" si="16"/>
      </c>
      <c r="L37" s="12">
        <f t="shared" si="16"/>
        <v>1</v>
      </c>
    </row>
    <row r="38" spans="1:12" ht="24.75" customHeight="1">
      <c r="A38" s="144"/>
      <c r="B38" s="63" t="s">
        <v>2</v>
      </c>
      <c r="C38" s="13">
        <f>IF(C36=0,"",INDEX($P$8:$P$17,MATCH(C37,$O$8:$O$17)))</f>
        <v>5</v>
      </c>
      <c r="D38" s="13">
        <f aca="true" t="shared" si="17" ref="D38:L38">IF(D36=0,"",INDEX($P$8:$P$17,MATCH(D37,$O$8:$O$17)))</f>
        <v>7</v>
      </c>
      <c r="E38" s="13">
        <f t="shared" si="17"/>
        <v>7</v>
      </c>
      <c r="F38" s="13">
        <f t="shared" si="17"/>
        <v>4</v>
      </c>
      <c r="G38" s="13">
        <f t="shared" si="17"/>
        <v>1</v>
      </c>
      <c r="H38" s="13">
        <f t="shared" si="17"/>
        <v>2</v>
      </c>
      <c r="I38" s="13">
        <f t="shared" si="17"/>
        <v>3</v>
      </c>
      <c r="J38" s="13">
        <f t="shared" si="17"/>
      </c>
      <c r="K38" s="13">
        <f t="shared" si="17"/>
      </c>
      <c r="L38" s="14">
        <f t="shared" si="17"/>
        <v>8</v>
      </c>
    </row>
    <row r="39" spans="1:12" ht="19.5" customHeight="1" hidden="1">
      <c r="A39" s="38"/>
      <c r="B39" s="57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24.75" customHeight="1" hidden="1">
      <c r="A40" s="142" t="s">
        <v>6</v>
      </c>
      <c r="B40" s="54" t="s">
        <v>0</v>
      </c>
      <c r="C40" s="27"/>
      <c r="D40" s="28"/>
      <c r="E40" s="28"/>
      <c r="F40" s="28"/>
      <c r="G40" s="28"/>
      <c r="H40" s="28"/>
      <c r="I40" s="28"/>
      <c r="J40" s="28"/>
      <c r="K40" s="28"/>
      <c r="L40" s="29"/>
    </row>
    <row r="41" spans="1:12" ht="24.75" customHeight="1" hidden="1">
      <c r="A41" s="143"/>
      <c r="B41" s="55" t="s">
        <v>1</v>
      </c>
      <c r="C41" s="10">
        <f>IF(C40=0,"",RANK(C40,$C40:$L40,0))</f>
      </c>
      <c r="D41" s="10">
        <f aca="true" t="shared" si="18" ref="D41:L41">IF(D40=0,"",RANK(D40,$C40:$L40,0))</f>
      </c>
      <c r="E41" s="10">
        <f t="shared" si="18"/>
      </c>
      <c r="F41" s="10">
        <f t="shared" si="18"/>
      </c>
      <c r="G41" s="10">
        <f t="shared" si="18"/>
      </c>
      <c r="H41" s="10">
        <f t="shared" si="18"/>
      </c>
      <c r="I41" s="10">
        <f t="shared" si="18"/>
      </c>
      <c r="J41" s="10">
        <f t="shared" si="18"/>
      </c>
      <c r="K41" s="10">
        <f t="shared" si="18"/>
      </c>
      <c r="L41" s="12">
        <f t="shared" si="18"/>
      </c>
    </row>
    <row r="42" spans="1:12" ht="24.75" customHeight="1" hidden="1">
      <c r="A42" s="144"/>
      <c r="B42" s="56" t="s">
        <v>2</v>
      </c>
      <c r="C42" s="19">
        <f>IF(C40=0,"",INDEX($P$8:$P$17,MATCH(C41,$O$8:$O$17)))</f>
      </c>
      <c r="D42" s="19">
        <f aca="true" t="shared" si="19" ref="D42:L42">IF(D40=0,"",INDEX($P$8:$P$17,MATCH(D41,$O$8:$O$17)))</f>
      </c>
      <c r="E42" s="19">
        <f t="shared" si="19"/>
      </c>
      <c r="F42" s="19">
        <f t="shared" si="19"/>
      </c>
      <c r="G42" s="19">
        <f t="shared" si="19"/>
      </c>
      <c r="H42" s="19">
        <f t="shared" si="19"/>
      </c>
      <c r="I42" s="19">
        <f t="shared" si="19"/>
      </c>
      <c r="J42" s="19">
        <f t="shared" si="19"/>
      </c>
      <c r="K42" s="19">
        <f t="shared" si="19"/>
      </c>
      <c r="L42" s="14">
        <f t="shared" si="19"/>
      </c>
    </row>
    <row r="43" spans="1:12" ht="19.5" customHeight="1" hidden="1">
      <c r="A43" s="38"/>
      <c r="B43" s="57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24.75" customHeight="1" hidden="1">
      <c r="A44" s="142" t="s">
        <v>7</v>
      </c>
      <c r="B44" s="54" t="s">
        <v>0</v>
      </c>
      <c r="C44" s="27"/>
      <c r="D44" s="28"/>
      <c r="E44" s="28"/>
      <c r="F44" s="28"/>
      <c r="G44" s="28"/>
      <c r="H44" s="28"/>
      <c r="I44" s="28"/>
      <c r="J44" s="28"/>
      <c r="K44" s="28"/>
      <c r="L44" s="29"/>
    </row>
    <row r="45" spans="1:12" ht="24.75" customHeight="1" hidden="1">
      <c r="A45" s="143"/>
      <c r="B45" s="55" t="s">
        <v>1</v>
      </c>
      <c r="C45" s="10">
        <f>IF(C44=0,"",RANK(C44,$C44:$L44,0))</f>
      </c>
      <c r="D45" s="10">
        <f aca="true" t="shared" si="20" ref="D45:L45">IF(D44=0,"",RANK(D44,$C44:$L44,0))</f>
      </c>
      <c r="E45" s="10">
        <f t="shared" si="20"/>
      </c>
      <c r="F45" s="10">
        <f t="shared" si="20"/>
      </c>
      <c r="G45" s="10">
        <f t="shared" si="20"/>
      </c>
      <c r="H45" s="10">
        <f t="shared" si="20"/>
      </c>
      <c r="I45" s="10">
        <f t="shared" si="20"/>
      </c>
      <c r="J45" s="10">
        <f t="shared" si="20"/>
      </c>
      <c r="K45" s="10">
        <f t="shared" si="20"/>
      </c>
      <c r="L45" s="12">
        <f t="shared" si="20"/>
      </c>
    </row>
    <row r="46" spans="1:12" ht="24.75" customHeight="1" hidden="1">
      <c r="A46" s="144"/>
      <c r="B46" s="56" t="s">
        <v>2</v>
      </c>
      <c r="C46" s="19">
        <f>IF(C44=0,"",INDEX($P$8:$P$17,MATCH(C45,$O$8:$O$17)))</f>
      </c>
      <c r="D46" s="19">
        <f aca="true" t="shared" si="21" ref="D46:L46">IF(D44=0,"",INDEX($P$8:$P$17,MATCH(D45,$O$8:$O$17)))</f>
      </c>
      <c r="E46" s="19">
        <f t="shared" si="21"/>
      </c>
      <c r="F46" s="19">
        <f t="shared" si="21"/>
      </c>
      <c r="G46" s="19">
        <f t="shared" si="21"/>
      </c>
      <c r="H46" s="19">
        <f t="shared" si="21"/>
      </c>
      <c r="I46" s="19">
        <f t="shared" si="21"/>
      </c>
      <c r="J46" s="19">
        <f t="shared" si="21"/>
      </c>
      <c r="K46" s="19">
        <f t="shared" si="21"/>
      </c>
      <c r="L46" s="14">
        <f t="shared" si="21"/>
      </c>
    </row>
  </sheetData>
  <sheetProtection/>
  <mergeCells count="11">
    <mergeCell ref="A44:A46"/>
    <mergeCell ref="A8:A10"/>
    <mergeCell ref="A12:A14"/>
    <mergeCell ref="A16:A18"/>
    <mergeCell ref="A20:A22"/>
    <mergeCell ref="A24:A26"/>
    <mergeCell ref="A28:A30"/>
    <mergeCell ref="A1:L1"/>
    <mergeCell ref="A32:A34"/>
    <mergeCell ref="A36:A38"/>
    <mergeCell ref="A40:A42"/>
  </mergeCells>
  <conditionalFormatting sqref="C3:L4">
    <cfRule type="cellIs" priority="8" dxfId="0" operator="equal">
      <formula>0</formula>
    </cfRule>
  </conditionalFormatting>
  <conditionalFormatting sqref="C3:L4">
    <cfRule type="cellIs" priority="3" dxfId="0" operator="equal">
      <formula>0</formula>
    </cfRule>
  </conditionalFormatting>
  <conditionalFormatting sqref="C3:L4">
    <cfRule type="cellIs" priority="2" dxfId="0" operator="equal">
      <formula>0</formula>
    </cfRule>
  </conditionalFormatting>
  <conditionalFormatting sqref="C3:L4">
    <cfRule type="cellIs" priority="1" dxfId="0" operator="equal">
      <formula>0</formula>
    </cfRule>
  </conditionalFormatting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46"/>
  <sheetViews>
    <sheetView zoomScale="60" zoomScaleNormal="60" zoomScalePageLayoutView="0" workbookViewId="0" topLeftCell="A1">
      <pane xSplit="2" ySplit="7" topLeftCell="C8" activePane="bottomRight" state="frozen"/>
      <selection pane="topLeft" activeCell="V37" sqref="V37"/>
      <selection pane="topRight" activeCell="V37" sqref="V37"/>
      <selection pane="bottomLeft" activeCell="V37" sqref="V37"/>
      <selection pane="bottomRight" activeCell="G8" sqref="G8"/>
    </sheetView>
  </sheetViews>
  <sheetFormatPr defaultColWidth="11.421875" defaultRowHeight="15"/>
  <cols>
    <col min="1" max="1" width="20.7109375" style="36" customWidth="1"/>
    <col min="2" max="2" width="25.7109375" style="4" customWidth="1"/>
    <col min="3" max="8" width="22.7109375" style="7" customWidth="1"/>
    <col min="9" max="10" width="22.7109375" style="7" hidden="1" customWidth="1"/>
    <col min="11" max="12" width="22.7109375" style="7" customWidth="1"/>
    <col min="13" max="14" width="11.421875" style="5" customWidth="1"/>
    <col min="15" max="16" width="11.421875" style="5" hidden="1" customWidth="1"/>
    <col min="17" max="16384" width="11.421875" style="5" customWidth="1"/>
  </cols>
  <sheetData>
    <row r="1" spans="1:12" ht="49.5" customHeight="1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2" ht="19.5" customHeight="1">
      <c r="B2" s="8" t="s">
        <v>3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7</v>
      </c>
      <c r="L2" s="9">
        <v>8</v>
      </c>
    </row>
    <row r="3" spans="1:12" s="6" customFormat="1" ht="60.75">
      <c r="A3" s="37"/>
      <c r="B3" s="45" t="s">
        <v>28</v>
      </c>
      <c r="C3" s="46" t="str">
        <f>'Name Starter'!$A$12</f>
        <v>FA Ol./ e. on</v>
      </c>
      <c r="D3" s="46" t="str">
        <f>'Name Starter'!$A$15</f>
        <v>Stadt Ol.1</v>
      </c>
      <c r="E3" s="46" t="str">
        <f>'Name Starter'!$A$18</f>
        <v>DZ Bk./Wintermann</v>
      </c>
      <c r="F3" s="46" t="str">
        <f>'Name Starter'!$A$21</f>
        <v>VWG</v>
      </c>
      <c r="G3" s="46" t="str">
        <f>'Name Starter'!$A$24</f>
        <v>Tele/Post 3</v>
      </c>
      <c r="H3" s="46" t="str">
        <f>'Name Starter'!$A$27</f>
        <v>Tele/Post 2</v>
      </c>
      <c r="I3" s="46" t="str">
        <f>'Name Starter'!$A$30</f>
        <v>Mannschaft 9</v>
      </c>
      <c r="J3" s="46" t="str">
        <f>'Name Starter'!$A$33</f>
        <v>Mannschaft 10</v>
      </c>
      <c r="K3" s="46" t="str">
        <f>'Name Starter'!$A$6</f>
        <v>BLB/Dorma-Hüppe</v>
      </c>
      <c r="L3" s="75" t="str">
        <f>'Name Starter'!$A$9</f>
        <v>TelePost 1</v>
      </c>
    </row>
    <row r="4" spans="2:12" ht="39.75" customHeight="1">
      <c r="B4" s="50" t="s">
        <v>19</v>
      </c>
      <c r="C4" s="52" t="str">
        <f>'Name Starter'!$I$12</f>
        <v>Gote,Manfred</v>
      </c>
      <c r="D4" s="52" t="str">
        <f>'Name Starter'!$I$15</f>
        <v>Heye,Rainer</v>
      </c>
      <c r="E4" s="52" t="str">
        <f>'Name Starter'!$I$18</f>
        <v>Borchers,Enno</v>
      </c>
      <c r="F4" s="52" t="str">
        <f>'Name Starter'!$I$21</f>
        <v>Frerichs,Hans</v>
      </c>
      <c r="G4" s="52" t="str">
        <f>'Name Starter'!$I$24</f>
        <v>Ludewigs,Anneliese</v>
      </c>
      <c r="H4" s="52" t="str">
        <f>'Name Starter'!$I$27</f>
        <v>Ludewigs,Uwe</v>
      </c>
      <c r="I4" s="52">
        <f>'Name Starter'!$I$30</f>
        <v>0</v>
      </c>
      <c r="J4" s="52">
        <f>'Name Starter'!$I$33</f>
        <v>0</v>
      </c>
      <c r="K4" s="52" t="str">
        <f>'Name Starter'!$I$6</f>
        <v>zur Brügge,Torsten</v>
      </c>
      <c r="L4" s="76" t="str">
        <f>'Name Starter'!$I$9</f>
        <v>Helms,Gerd</v>
      </c>
    </row>
    <row r="5" spans="2:12" ht="24.75" customHeight="1">
      <c r="B5" s="50" t="s">
        <v>2</v>
      </c>
      <c r="C5" s="48">
        <f>IF(C8=0,"",SUM(C10,C14,C18,C22,C26,C30,C34,C38,C42,C46))</f>
        <v>38</v>
      </c>
      <c r="D5" s="48">
        <f aca="true" t="shared" si="0" ref="D5:L5">IF(D8=0,"",SUM(D10,D14,D18,D22,D26,D30,D34,D38,D42,D46))</f>
        <v>41</v>
      </c>
      <c r="E5" s="48">
        <f t="shared" si="0"/>
        <v>37</v>
      </c>
      <c r="F5" s="48">
        <f t="shared" si="0"/>
        <v>40</v>
      </c>
      <c r="G5" s="48">
        <f t="shared" si="0"/>
        <v>16</v>
      </c>
      <c r="H5" s="48">
        <f t="shared" si="0"/>
        <v>41</v>
      </c>
      <c r="I5" s="48">
        <f t="shared" si="0"/>
      </c>
      <c r="J5" s="48">
        <f t="shared" si="0"/>
      </c>
      <c r="K5" s="48">
        <f t="shared" si="0"/>
        <v>46</v>
      </c>
      <c r="L5" s="49">
        <f t="shared" si="0"/>
        <v>39</v>
      </c>
    </row>
    <row r="6" spans="2:12" ht="24.75" customHeight="1">
      <c r="B6" s="51" t="s">
        <v>0</v>
      </c>
      <c r="C6" s="13">
        <f>IF(C8=0,"",SUM(C8,C12,C16,C20,C24,C28,C32,C36,C40,C44))</f>
        <v>576</v>
      </c>
      <c r="D6" s="13">
        <f aca="true" t="shared" si="1" ref="D6:L6">IF(D8=0,"",SUM(D8,D12,D16,D20,D24,D28,D32,D36,D40,D44))</f>
        <v>596</v>
      </c>
      <c r="E6" s="13">
        <f t="shared" si="1"/>
        <v>597</v>
      </c>
      <c r="F6" s="13">
        <f t="shared" si="1"/>
        <v>586</v>
      </c>
      <c r="G6" s="13">
        <f t="shared" si="1"/>
        <v>504</v>
      </c>
      <c r="H6" s="13">
        <f t="shared" si="1"/>
        <v>580</v>
      </c>
      <c r="I6" s="13">
        <f t="shared" si="1"/>
      </c>
      <c r="J6" s="13">
        <f t="shared" si="1"/>
      </c>
      <c r="K6" s="13">
        <f t="shared" si="1"/>
        <v>593</v>
      </c>
      <c r="L6" s="14">
        <f t="shared" si="1"/>
        <v>583</v>
      </c>
    </row>
    <row r="7" ht="30" customHeight="1">
      <c r="B7" s="36"/>
    </row>
    <row r="8" spans="1:16" ht="24.75" customHeight="1">
      <c r="A8" s="142" t="s">
        <v>40</v>
      </c>
      <c r="B8" s="54" t="s">
        <v>0</v>
      </c>
      <c r="C8" s="114">
        <v>78</v>
      </c>
      <c r="D8" s="115">
        <v>74</v>
      </c>
      <c r="E8" s="115">
        <v>70</v>
      </c>
      <c r="F8" s="115">
        <v>73</v>
      </c>
      <c r="G8" s="115">
        <v>50</v>
      </c>
      <c r="H8" s="115">
        <v>78</v>
      </c>
      <c r="I8" s="115"/>
      <c r="J8" s="115"/>
      <c r="K8" s="115">
        <v>74</v>
      </c>
      <c r="L8" s="118">
        <v>70</v>
      </c>
      <c r="O8" s="5">
        <v>1</v>
      </c>
      <c r="P8" s="5">
        <v>8</v>
      </c>
    </row>
    <row r="9" spans="1:16" ht="24.75" customHeight="1">
      <c r="A9" s="143"/>
      <c r="B9" s="55" t="s">
        <v>1</v>
      </c>
      <c r="C9" s="10">
        <f>IF(C8=0,"",RANK(C8,$C8:$L8,0))</f>
        <v>1</v>
      </c>
      <c r="D9" s="10">
        <f>IF(D8=0,"",RANK(D8,$C8:$L8,0))</f>
        <v>3</v>
      </c>
      <c r="E9" s="10">
        <f>IF(E8=0,"",RANK(E8,$C8:$L8,0))</f>
        <v>6</v>
      </c>
      <c r="F9" s="10">
        <f aca="true" t="shared" si="2" ref="F9:L9">IF(F8=0,"",RANK(F8,$C8:$L8,0))</f>
        <v>5</v>
      </c>
      <c r="G9" s="10">
        <f t="shared" si="2"/>
        <v>8</v>
      </c>
      <c r="H9" s="10">
        <f t="shared" si="2"/>
        <v>1</v>
      </c>
      <c r="I9" s="10">
        <f t="shared" si="2"/>
      </c>
      <c r="J9" s="10">
        <f t="shared" si="2"/>
      </c>
      <c r="K9" s="10">
        <f t="shared" si="2"/>
        <v>3</v>
      </c>
      <c r="L9" s="12">
        <f t="shared" si="2"/>
        <v>6</v>
      </c>
      <c r="O9" s="5">
        <v>2</v>
      </c>
      <c r="P9" s="5">
        <v>7</v>
      </c>
    </row>
    <row r="10" spans="1:16" ht="24.75" customHeight="1">
      <c r="A10" s="144"/>
      <c r="B10" s="56" t="s">
        <v>2</v>
      </c>
      <c r="C10" s="25">
        <f>IF(C8=0,"",INDEX($P8:$P17,MATCH(C9,$O8:$O17)))</f>
        <v>8</v>
      </c>
      <c r="D10" s="25">
        <f>IF(D8=0,"",INDEX($P8:$P17,MATCH(D9,$O8:$O17)))</f>
        <v>6</v>
      </c>
      <c r="E10" s="25">
        <f>IF(E8=0,"",INDEX($P8:$P17,MATCH(E9,$O8:$O17)))</f>
        <v>3</v>
      </c>
      <c r="F10" s="25">
        <f aca="true" t="shared" si="3" ref="F10:L10">IF(F8=0,"",INDEX($P8:$P17,MATCH(F9,$O8:$O17)))</f>
        <v>4</v>
      </c>
      <c r="G10" s="25">
        <f t="shared" si="3"/>
        <v>1</v>
      </c>
      <c r="H10" s="25">
        <f t="shared" si="3"/>
        <v>8</v>
      </c>
      <c r="I10" s="25">
        <f t="shared" si="3"/>
      </c>
      <c r="J10" s="25">
        <f t="shared" si="3"/>
      </c>
      <c r="K10" s="25">
        <f t="shared" si="3"/>
        <v>6</v>
      </c>
      <c r="L10" s="35">
        <f t="shared" si="3"/>
        <v>3</v>
      </c>
      <c r="O10" s="5">
        <v>3</v>
      </c>
      <c r="P10" s="5">
        <v>6</v>
      </c>
    </row>
    <row r="11" spans="2:16" ht="19.5" customHeight="1">
      <c r="B11" s="57"/>
      <c r="C11" s="15"/>
      <c r="D11" s="15"/>
      <c r="E11" s="15"/>
      <c r="F11" s="15"/>
      <c r="G11" s="15"/>
      <c r="H11" s="15"/>
      <c r="I11" s="15"/>
      <c r="J11" s="15"/>
      <c r="K11" s="15"/>
      <c r="L11" s="15"/>
      <c r="O11" s="5">
        <v>4</v>
      </c>
      <c r="P11" s="5">
        <v>5</v>
      </c>
    </row>
    <row r="12" spans="1:16" ht="24.75" customHeight="1">
      <c r="A12" s="138" t="s">
        <v>41</v>
      </c>
      <c r="B12" s="58" t="s">
        <v>0</v>
      </c>
      <c r="C12" s="116">
        <v>80</v>
      </c>
      <c r="D12" s="117">
        <v>72</v>
      </c>
      <c r="E12" s="117">
        <v>68</v>
      </c>
      <c r="F12" s="117">
        <v>70</v>
      </c>
      <c r="G12" s="117">
        <v>71</v>
      </c>
      <c r="H12" s="117">
        <v>79</v>
      </c>
      <c r="I12" s="117"/>
      <c r="J12" s="117"/>
      <c r="K12" s="117">
        <v>72</v>
      </c>
      <c r="L12" s="119">
        <v>57</v>
      </c>
      <c r="O12" s="5">
        <v>5</v>
      </c>
      <c r="P12" s="5">
        <v>4</v>
      </c>
    </row>
    <row r="13" spans="1:16" ht="24.75" customHeight="1">
      <c r="A13" s="139"/>
      <c r="B13" s="59" t="s">
        <v>1</v>
      </c>
      <c r="C13" s="16">
        <f>IF(C12=0,"",RANK(C12,$C12:$L12,0))</f>
        <v>1</v>
      </c>
      <c r="D13" s="17">
        <f>IF(D12=0,"",RANK(D12,$C12:$L12,0))</f>
        <v>3</v>
      </c>
      <c r="E13" s="17">
        <f>IF(E12=0,"",RANK(E12,$C12:$L12,0))</f>
        <v>7</v>
      </c>
      <c r="F13" s="17">
        <f aca="true" t="shared" si="4" ref="F13:L13">IF(F12=0,"",RANK(F12,$C12:$L12,0))</f>
        <v>6</v>
      </c>
      <c r="G13" s="17">
        <f t="shared" si="4"/>
        <v>5</v>
      </c>
      <c r="H13" s="17">
        <f t="shared" si="4"/>
        <v>2</v>
      </c>
      <c r="I13" s="17">
        <f t="shared" si="4"/>
      </c>
      <c r="J13" s="17">
        <f t="shared" si="4"/>
      </c>
      <c r="K13" s="17">
        <f t="shared" si="4"/>
        <v>3</v>
      </c>
      <c r="L13" s="33">
        <f t="shared" si="4"/>
        <v>8</v>
      </c>
      <c r="O13" s="5">
        <v>6</v>
      </c>
      <c r="P13" s="5">
        <v>3</v>
      </c>
    </row>
    <row r="14" spans="1:16" ht="24.75" customHeight="1">
      <c r="A14" s="140"/>
      <c r="B14" s="60" t="s">
        <v>2</v>
      </c>
      <c r="C14" s="18">
        <f>IF(C12=0,"",INDEX($P8:$P17,MATCH(C13,$O8:$O17)))</f>
        <v>8</v>
      </c>
      <c r="D14" s="26">
        <f>IF(D12=0,"",INDEX($P8:$P17,MATCH(D13,$O8:$O17)))</f>
        <v>6</v>
      </c>
      <c r="E14" s="26">
        <f aca="true" t="shared" si="5" ref="E14:L14">IF(E12=0,"",INDEX($P8:$P17,MATCH(E13,$O8:$O17)))</f>
        <v>2</v>
      </c>
      <c r="F14" s="26">
        <f t="shared" si="5"/>
        <v>3</v>
      </c>
      <c r="G14" s="26">
        <f t="shared" si="5"/>
        <v>4</v>
      </c>
      <c r="H14" s="26">
        <f t="shared" si="5"/>
        <v>7</v>
      </c>
      <c r="I14" s="26">
        <f t="shared" si="5"/>
      </c>
      <c r="J14" s="26">
        <f t="shared" si="5"/>
      </c>
      <c r="K14" s="26">
        <f t="shared" si="5"/>
        <v>6</v>
      </c>
      <c r="L14" s="34">
        <f t="shared" si="5"/>
        <v>1</v>
      </c>
      <c r="O14" s="5">
        <v>7</v>
      </c>
      <c r="P14" s="5">
        <v>2</v>
      </c>
    </row>
    <row r="15" spans="2:16" ht="19.5" customHeight="1">
      <c r="B15" s="57"/>
      <c r="C15" s="15"/>
      <c r="D15" s="15"/>
      <c r="E15" s="15"/>
      <c r="F15" s="15"/>
      <c r="G15" s="15"/>
      <c r="H15" s="15"/>
      <c r="I15" s="15"/>
      <c r="J15" s="15"/>
      <c r="K15" s="15"/>
      <c r="L15" s="15"/>
      <c r="O15" s="5">
        <v>8</v>
      </c>
      <c r="P15" s="5">
        <v>1</v>
      </c>
    </row>
    <row r="16" spans="1:16" ht="24.75" customHeight="1">
      <c r="A16" s="138" t="s">
        <v>42</v>
      </c>
      <c r="B16" s="54" t="s">
        <v>0</v>
      </c>
      <c r="C16" s="114">
        <v>68</v>
      </c>
      <c r="D16" s="115">
        <v>74</v>
      </c>
      <c r="E16" s="115">
        <v>73</v>
      </c>
      <c r="F16" s="115">
        <v>83</v>
      </c>
      <c r="G16" s="115">
        <v>66</v>
      </c>
      <c r="H16" s="115">
        <v>76</v>
      </c>
      <c r="I16" s="115"/>
      <c r="J16" s="115"/>
      <c r="K16" s="115">
        <v>75</v>
      </c>
      <c r="L16" s="118">
        <v>78</v>
      </c>
      <c r="O16" s="5">
        <v>9</v>
      </c>
      <c r="P16" s="5">
        <v>0</v>
      </c>
    </row>
    <row r="17" spans="1:16" ht="24.75" customHeight="1">
      <c r="A17" s="139"/>
      <c r="B17" s="55" t="s">
        <v>1</v>
      </c>
      <c r="C17" s="10">
        <f>IF(C16=0,"",RANK(C16,$C16:$L16,0))</f>
        <v>7</v>
      </c>
      <c r="D17" s="10">
        <f aca="true" t="shared" si="6" ref="D17:L17">IF(D16=0,"",RANK(D16,$C16:$L16,0))</f>
        <v>5</v>
      </c>
      <c r="E17" s="10">
        <f t="shared" si="6"/>
        <v>6</v>
      </c>
      <c r="F17" s="10">
        <f t="shared" si="6"/>
        <v>1</v>
      </c>
      <c r="G17" s="10">
        <f t="shared" si="6"/>
        <v>8</v>
      </c>
      <c r="H17" s="10">
        <f t="shared" si="6"/>
        <v>3</v>
      </c>
      <c r="I17" s="10">
        <f t="shared" si="6"/>
      </c>
      <c r="J17" s="10">
        <f t="shared" si="6"/>
      </c>
      <c r="K17" s="10">
        <f t="shared" si="6"/>
        <v>4</v>
      </c>
      <c r="L17" s="12">
        <f t="shared" si="6"/>
        <v>2</v>
      </c>
      <c r="O17" s="5">
        <v>10</v>
      </c>
      <c r="P17" s="5">
        <v>0</v>
      </c>
    </row>
    <row r="18" spans="1:12" ht="24.75" customHeight="1">
      <c r="A18" s="140"/>
      <c r="B18" s="56" t="s">
        <v>2</v>
      </c>
      <c r="C18" s="19">
        <f>IF(C16=0,"",INDEX($P8:$P17,MATCH(C17,$O8:$O17)))</f>
        <v>2</v>
      </c>
      <c r="D18" s="19">
        <f aca="true" t="shared" si="7" ref="D18:L18">IF(D16=0,"",INDEX($P8:$P17,MATCH(D17,$O8:$O17)))</f>
        <v>4</v>
      </c>
      <c r="E18" s="19">
        <f t="shared" si="7"/>
        <v>3</v>
      </c>
      <c r="F18" s="19">
        <f t="shared" si="7"/>
        <v>8</v>
      </c>
      <c r="G18" s="19">
        <f t="shared" si="7"/>
        <v>1</v>
      </c>
      <c r="H18" s="19">
        <f t="shared" si="7"/>
        <v>6</v>
      </c>
      <c r="I18" s="19">
        <f t="shared" si="7"/>
      </c>
      <c r="J18" s="19">
        <f t="shared" si="7"/>
      </c>
      <c r="K18" s="19">
        <f t="shared" si="7"/>
        <v>5</v>
      </c>
      <c r="L18" s="14">
        <f t="shared" si="7"/>
        <v>7</v>
      </c>
    </row>
    <row r="19" spans="1:12" ht="19.5" customHeight="1">
      <c r="A19" s="38"/>
      <c r="B19" s="57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24.75" customHeight="1">
      <c r="A20" s="138" t="s">
        <v>43</v>
      </c>
      <c r="B20" s="54" t="s">
        <v>0</v>
      </c>
      <c r="C20" s="114">
        <v>74</v>
      </c>
      <c r="D20" s="115">
        <v>68</v>
      </c>
      <c r="E20" s="115">
        <v>83</v>
      </c>
      <c r="F20" s="115">
        <v>76</v>
      </c>
      <c r="G20" s="115">
        <v>68</v>
      </c>
      <c r="H20" s="115">
        <v>72</v>
      </c>
      <c r="I20" s="115"/>
      <c r="J20" s="115"/>
      <c r="K20" s="115">
        <v>75</v>
      </c>
      <c r="L20" s="118">
        <v>69</v>
      </c>
    </row>
    <row r="21" spans="1:12" ht="24.75" customHeight="1">
      <c r="A21" s="139"/>
      <c r="B21" s="55" t="s">
        <v>1</v>
      </c>
      <c r="C21" s="10">
        <f>IF(C20=0,"",RANK(C20,$C20:$L20,0))</f>
        <v>4</v>
      </c>
      <c r="D21" s="10">
        <f aca="true" t="shared" si="8" ref="D21:L21">IF(D20=0,"",RANK(D20,$C20:$L20,0))</f>
        <v>7</v>
      </c>
      <c r="E21" s="10">
        <f t="shared" si="8"/>
        <v>1</v>
      </c>
      <c r="F21" s="10">
        <f t="shared" si="8"/>
        <v>2</v>
      </c>
      <c r="G21" s="10">
        <f t="shared" si="8"/>
        <v>7</v>
      </c>
      <c r="H21" s="10">
        <f t="shared" si="8"/>
        <v>5</v>
      </c>
      <c r="I21" s="10">
        <f t="shared" si="8"/>
      </c>
      <c r="J21" s="10">
        <f t="shared" si="8"/>
      </c>
      <c r="K21" s="10">
        <f t="shared" si="8"/>
        <v>3</v>
      </c>
      <c r="L21" s="12">
        <f t="shared" si="8"/>
        <v>6</v>
      </c>
    </row>
    <row r="22" spans="1:12" ht="24.75" customHeight="1">
      <c r="A22" s="140"/>
      <c r="B22" s="56" t="s">
        <v>2</v>
      </c>
      <c r="C22" s="19">
        <f>IF(C20=0,"",INDEX($P8:$P17,MATCH(C21,$O8:$O17)))</f>
        <v>5</v>
      </c>
      <c r="D22" s="19">
        <f aca="true" t="shared" si="9" ref="D22:L22">IF(D20=0,"",INDEX($P8:$P17,MATCH(D21,$O8:$O17)))</f>
        <v>2</v>
      </c>
      <c r="E22" s="19">
        <f t="shared" si="9"/>
        <v>8</v>
      </c>
      <c r="F22" s="19">
        <f t="shared" si="9"/>
        <v>7</v>
      </c>
      <c r="G22" s="19">
        <f t="shared" si="9"/>
        <v>2</v>
      </c>
      <c r="H22" s="19">
        <f t="shared" si="9"/>
        <v>4</v>
      </c>
      <c r="I22" s="19">
        <f t="shared" si="9"/>
      </c>
      <c r="J22" s="19">
        <f t="shared" si="9"/>
      </c>
      <c r="K22" s="19">
        <f t="shared" si="9"/>
        <v>6</v>
      </c>
      <c r="L22" s="14">
        <f t="shared" si="9"/>
        <v>3</v>
      </c>
    </row>
    <row r="23" spans="1:12" ht="19.5" customHeight="1">
      <c r="A23" s="38"/>
      <c r="B23" s="57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4.75" customHeight="1">
      <c r="A24" s="142" t="s">
        <v>44</v>
      </c>
      <c r="B24" s="54" t="s">
        <v>0</v>
      </c>
      <c r="C24" s="114">
        <v>68</v>
      </c>
      <c r="D24" s="115">
        <v>83</v>
      </c>
      <c r="E24" s="115">
        <v>81</v>
      </c>
      <c r="F24" s="115">
        <v>65</v>
      </c>
      <c r="G24" s="115">
        <v>65</v>
      </c>
      <c r="H24" s="115">
        <v>75</v>
      </c>
      <c r="I24" s="115"/>
      <c r="J24" s="115"/>
      <c r="K24" s="115">
        <v>67</v>
      </c>
      <c r="L24" s="118">
        <v>76</v>
      </c>
    </row>
    <row r="25" spans="1:12" ht="24.75" customHeight="1">
      <c r="A25" s="143"/>
      <c r="B25" s="55" t="s">
        <v>1</v>
      </c>
      <c r="C25" s="10">
        <f>IF(C24=0,"",RANK(C24,$C24:$L24,0))</f>
        <v>5</v>
      </c>
      <c r="D25" s="10">
        <f aca="true" t="shared" si="10" ref="D25:L25">IF(D24=0,"",RANK(D24,$C24:$L24,0))</f>
        <v>1</v>
      </c>
      <c r="E25" s="10">
        <f t="shared" si="10"/>
        <v>2</v>
      </c>
      <c r="F25" s="10">
        <f t="shared" si="10"/>
        <v>7</v>
      </c>
      <c r="G25" s="10">
        <f t="shared" si="10"/>
        <v>7</v>
      </c>
      <c r="H25" s="10">
        <f t="shared" si="10"/>
        <v>4</v>
      </c>
      <c r="I25" s="10">
        <f t="shared" si="10"/>
      </c>
      <c r="J25" s="10">
        <f t="shared" si="10"/>
      </c>
      <c r="K25" s="10">
        <f t="shared" si="10"/>
        <v>6</v>
      </c>
      <c r="L25" s="12">
        <f t="shared" si="10"/>
        <v>3</v>
      </c>
    </row>
    <row r="26" spans="1:12" ht="24.75" customHeight="1">
      <c r="A26" s="144"/>
      <c r="B26" s="56" t="s">
        <v>2</v>
      </c>
      <c r="C26" s="19">
        <f>IF(C24=0,"",INDEX($P$8:$P$17,MATCH(C25,$O$8:$O$17)))</f>
        <v>4</v>
      </c>
      <c r="D26" s="19">
        <f aca="true" t="shared" si="11" ref="D26:L26">IF(D24=0,"",INDEX($P$8:$P$17,MATCH(D25,$O$8:$O$17)))</f>
        <v>8</v>
      </c>
      <c r="E26" s="19">
        <f t="shared" si="11"/>
        <v>7</v>
      </c>
      <c r="F26" s="19">
        <f t="shared" si="11"/>
        <v>2</v>
      </c>
      <c r="G26" s="19">
        <f t="shared" si="11"/>
        <v>2</v>
      </c>
      <c r="H26" s="19">
        <f t="shared" si="11"/>
        <v>5</v>
      </c>
      <c r="I26" s="19">
        <f t="shared" si="11"/>
      </c>
      <c r="J26" s="19">
        <f t="shared" si="11"/>
      </c>
      <c r="K26" s="19">
        <f t="shared" si="11"/>
        <v>3</v>
      </c>
      <c r="L26" s="14">
        <f t="shared" si="11"/>
        <v>6</v>
      </c>
    </row>
    <row r="27" spans="1:12" ht="19.5" customHeight="1">
      <c r="A27" s="38"/>
      <c r="B27" s="57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24.75" customHeight="1">
      <c r="A28" s="142" t="s">
        <v>45</v>
      </c>
      <c r="B28" s="54" t="s">
        <v>0</v>
      </c>
      <c r="C28" s="114">
        <v>67</v>
      </c>
      <c r="D28" s="115">
        <v>77</v>
      </c>
      <c r="E28" s="115">
        <v>72</v>
      </c>
      <c r="F28" s="115">
        <v>73</v>
      </c>
      <c r="G28" s="115">
        <v>56</v>
      </c>
      <c r="H28" s="115">
        <v>70</v>
      </c>
      <c r="I28" s="115"/>
      <c r="J28" s="115"/>
      <c r="K28" s="115">
        <v>75</v>
      </c>
      <c r="L28" s="118">
        <v>67</v>
      </c>
    </row>
    <row r="29" spans="1:12" ht="24.75" customHeight="1">
      <c r="A29" s="143"/>
      <c r="B29" s="55" t="s">
        <v>1</v>
      </c>
      <c r="C29" s="10">
        <f>IF(C28=0,"",RANK(C28,$C28:$L28,0))</f>
        <v>6</v>
      </c>
      <c r="D29" s="10">
        <f aca="true" t="shared" si="12" ref="D29:L29">IF(D28=0,"",RANK(D28,$C28:$L28,0))</f>
        <v>1</v>
      </c>
      <c r="E29" s="10">
        <f t="shared" si="12"/>
        <v>4</v>
      </c>
      <c r="F29" s="10">
        <f t="shared" si="12"/>
        <v>3</v>
      </c>
      <c r="G29" s="10">
        <f t="shared" si="12"/>
        <v>8</v>
      </c>
      <c r="H29" s="10">
        <f t="shared" si="12"/>
        <v>5</v>
      </c>
      <c r="I29" s="10">
        <f t="shared" si="12"/>
      </c>
      <c r="J29" s="10">
        <f t="shared" si="12"/>
      </c>
      <c r="K29" s="10">
        <f t="shared" si="12"/>
        <v>2</v>
      </c>
      <c r="L29" s="12">
        <f t="shared" si="12"/>
        <v>6</v>
      </c>
    </row>
    <row r="30" spans="1:12" ht="24.75" customHeight="1">
      <c r="A30" s="144"/>
      <c r="B30" s="56" t="s">
        <v>2</v>
      </c>
      <c r="C30" s="19">
        <f>IF(C28=0,"",INDEX($P$8:$P$17,MATCH(C29,$O$8:$O$17)))</f>
        <v>3</v>
      </c>
      <c r="D30" s="19">
        <f aca="true" t="shared" si="13" ref="D30:L30">IF(D28=0,"",INDEX($P$8:$P$17,MATCH(D29,$O$8:$O$17)))</f>
        <v>8</v>
      </c>
      <c r="E30" s="19">
        <f t="shared" si="13"/>
        <v>5</v>
      </c>
      <c r="F30" s="19">
        <f t="shared" si="13"/>
        <v>6</v>
      </c>
      <c r="G30" s="19">
        <f t="shared" si="13"/>
        <v>1</v>
      </c>
      <c r="H30" s="19">
        <f t="shared" si="13"/>
        <v>4</v>
      </c>
      <c r="I30" s="19">
        <f t="shared" si="13"/>
      </c>
      <c r="J30" s="19">
        <f t="shared" si="13"/>
      </c>
      <c r="K30" s="19">
        <f t="shared" si="13"/>
        <v>7</v>
      </c>
      <c r="L30" s="14">
        <f t="shared" si="13"/>
        <v>3</v>
      </c>
    </row>
    <row r="31" spans="1:12" ht="19.5" customHeight="1">
      <c r="A31" s="38"/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24.75" customHeight="1">
      <c r="A32" s="142" t="s">
        <v>46</v>
      </c>
      <c r="B32" s="54" t="s">
        <v>0</v>
      </c>
      <c r="C32" s="114">
        <v>75</v>
      </c>
      <c r="D32" s="115">
        <v>71</v>
      </c>
      <c r="E32" s="115">
        <v>72</v>
      </c>
      <c r="F32" s="115">
        <v>79</v>
      </c>
      <c r="G32" s="115">
        <v>60</v>
      </c>
      <c r="H32" s="115">
        <v>75</v>
      </c>
      <c r="I32" s="115"/>
      <c r="J32" s="115"/>
      <c r="K32" s="115">
        <v>75</v>
      </c>
      <c r="L32" s="118">
        <v>85</v>
      </c>
    </row>
    <row r="33" spans="1:12" ht="24.75" customHeight="1">
      <c r="A33" s="143"/>
      <c r="B33" s="55" t="s">
        <v>1</v>
      </c>
      <c r="C33" s="10">
        <f>IF(C32=0,"",RANK(C32,$C32:$L32,0))</f>
        <v>3</v>
      </c>
      <c r="D33" s="10">
        <f aca="true" t="shared" si="14" ref="D33:L33">IF(D32=0,"",RANK(D32,$C32:$L32,0))</f>
        <v>7</v>
      </c>
      <c r="E33" s="10">
        <f t="shared" si="14"/>
        <v>6</v>
      </c>
      <c r="F33" s="10">
        <f t="shared" si="14"/>
        <v>2</v>
      </c>
      <c r="G33" s="10">
        <f t="shared" si="14"/>
        <v>8</v>
      </c>
      <c r="H33" s="10">
        <f t="shared" si="14"/>
        <v>3</v>
      </c>
      <c r="I33" s="10">
        <f t="shared" si="14"/>
      </c>
      <c r="J33" s="10">
        <f t="shared" si="14"/>
      </c>
      <c r="K33" s="10">
        <f t="shared" si="14"/>
        <v>3</v>
      </c>
      <c r="L33" s="12">
        <f t="shared" si="14"/>
        <v>1</v>
      </c>
    </row>
    <row r="34" spans="1:12" ht="24.75" customHeight="1">
      <c r="A34" s="144"/>
      <c r="B34" s="56" t="s">
        <v>2</v>
      </c>
      <c r="C34" s="19">
        <f>IF(C32=0,"",INDEX($P$8:$P$17,MATCH(C33,$O$8:$O$17)))</f>
        <v>6</v>
      </c>
      <c r="D34" s="19">
        <f aca="true" t="shared" si="15" ref="D34:L34">IF(D32=0,"",INDEX($P$8:$P$17,MATCH(D33,$O$8:$O$17)))</f>
        <v>2</v>
      </c>
      <c r="E34" s="19">
        <f t="shared" si="15"/>
        <v>3</v>
      </c>
      <c r="F34" s="19">
        <f t="shared" si="15"/>
        <v>7</v>
      </c>
      <c r="G34" s="19">
        <f t="shared" si="15"/>
        <v>1</v>
      </c>
      <c r="H34" s="19">
        <f t="shared" si="15"/>
        <v>6</v>
      </c>
      <c r="I34" s="19">
        <f t="shared" si="15"/>
      </c>
      <c r="J34" s="19">
        <f t="shared" si="15"/>
      </c>
      <c r="K34" s="19">
        <f t="shared" si="15"/>
        <v>6</v>
      </c>
      <c r="L34" s="14">
        <f t="shared" si="15"/>
        <v>8</v>
      </c>
    </row>
    <row r="35" spans="1:12" ht="19.5" customHeight="1">
      <c r="A35" s="38"/>
      <c r="B35" s="57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24.75" customHeight="1">
      <c r="A36" s="142" t="s">
        <v>5</v>
      </c>
      <c r="B36" s="61" t="s">
        <v>0</v>
      </c>
      <c r="C36" s="115">
        <v>66</v>
      </c>
      <c r="D36" s="115">
        <v>77</v>
      </c>
      <c r="E36" s="115">
        <v>78</v>
      </c>
      <c r="F36" s="115">
        <v>67</v>
      </c>
      <c r="G36" s="115">
        <v>68</v>
      </c>
      <c r="H36" s="115">
        <v>55</v>
      </c>
      <c r="I36" s="115"/>
      <c r="J36" s="115"/>
      <c r="K36" s="115">
        <v>80</v>
      </c>
      <c r="L36" s="118">
        <v>81</v>
      </c>
    </row>
    <row r="37" spans="1:12" ht="24.75" customHeight="1">
      <c r="A37" s="143"/>
      <c r="B37" s="62" t="s">
        <v>1</v>
      </c>
      <c r="C37" s="11">
        <f>IF(C36=0,"",RANK(C36,$C36:$L36,0))</f>
        <v>7</v>
      </c>
      <c r="D37" s="11">
        <f aca="true" t="shared" si="16" ref="D37:L37">IF(D36=0,"",RANK(D36,$C36:$L36,0))</f>
        <v>4</v>
      </c>
      <c r="E37" s="11">
        <f t="shared" si="16"/>
        <v>3</v>
      </c>
      <c r="F37" s="11">
        <f t="shared" si="16"/>
        <v>6</v>
      </c>
      <c r="G37" s="11">
        <f t="shared" si="16"/>
        <v>5</v>
      </c>
      <c r="H37" s="11">
        <f t="shared" si="16"/>
        <v>8</v>
      </c>
      <c r="I37" s="11">
        <f t="shared" si="16"/>
      </c>
      <c r="J37" s="11">
        <f t="shared" si="16"/>
      </c>
      <c r="K37" s="11">
        <f t="shared" si="16"/>
        <v>2</v>
      </c>
      <c r="L37" s="12">
        <f t="shared" si="16"/>
        <v>1</v>
      </c>
    </row>
    <row r="38" spans="1:12" ht="24.75" customHeight="1">
      <c r="A38" s="144"/>
      <c r="B38" s="63" t="s">
        <v>2</v>
      </c>
      <c r="C38" s="13">
        <f>IF(C36=0,"",INDEX($P$8:$P$17,MATCH(C37,$O$8:$O$17)))</f>
        <v>2</v>
      </c>
      <c r="D38" s="13">
        <f aca="true" t="shared" si="17" ref="D38:L38">IF(D36=0,"",INDEX($P$8:$P$17,MATCH(D37,$O$8:$O$17)))</f>
        <v>5</v>
      </c>
      <c r="E38" s="13">
        <f t="shared" si="17"/>
        <v>6</v>
      </c>
      <c r="F38" s="13">
        <f t="shared" si="17"/>
        <v>3</v>
      </c>
      <c r="G38" s="13">
        <f t="shared" si="17"/>
        <v>4</v>
      </c>
      <c r="H38" s="13">
        <f t="shared" si="17"/>
        <v>1</v>
      </c>
      <c r="I38" s="13">
        <f t="shared" si="17"/>
      </c>
      <c r="J38" s="13">
        <f t="shared" si="17"/>
      </c>
      <c r="K38" s="13">
        <f t="shared" si="17"/>
        <v>7</v>
      </c>
      <c r="L38" s="14">
        <f t="shared" si="17"/>
        <v>8</v>
      </c>
    </row>
    <row r="39" spans="1:12" ht="19.5" customHeight="1" hidden="1">
      <c r="A39" s="38"/>
      <c r="B39" s="57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24.75" customHeight="1" hidden="1">
      <c r="A40" s="142" t="s">
        <v>6</v>
      </c>
      <c r="B40" s="54" t="s">
        <v>0</v>
      </c>
      <c r="C40" s="27"/>
      <c r="D40" s="28"/>
      <c r="E40" s="28"/>
      <c r="F40" s="28"/>
      <c r="G40" s="28"/>
      <c r="H40" s="28"/>
      <c r="I40" s="28"/>
      <c r="J40" s="28"/>
      <c r="K40" s="28"/>
      <c r="L40" s="29"/>
    </row>
    <row r="41" spans="1:12" ht="24.75" customHeight="1" hidden="1">
      <c r="A41" s="143"/>
      <c r="B41" s="55" t="s">
        <v>1</v>
      </c>
      <c r="C41" s="10">
        <f>IF(C40=0,"",RANK(C40,$C40:$L40,0))</f>
      </c>
      <c r="D41" s="10">
        <f aca="true" t="shared" si="18" ref="D41:L41">IF(D40=0,"",RANK(D40,$C40:$L40,0))</f>
      </c>
      <c r="E41" s="10">
        <f t="shared" si="18"/>
      </c>
      <c r="F41" s="10">
        <f t="shared" si="18"/>
      </c>
      <c r="G41" s="10">
        <f t="shared" si="18"/>
      </c>
      <c r="H41" s="10">
        <f t="shared" si="18"/>
      </c>
      <c r="I41" s="10">
        <f t="shared" si="18"/>
      </c>
      <c r="J41" s="10">
        <f t="shared" si="18"/>
      </c>
      <c r="K41" s="10">
        <f t="shared" si="18"/>
      </c>
      <c r="L41" s="12">
        <f t="shared" si="18"/>
      </c>
    </row>
    <row r="42" spans="1:12" ht="24.75" customHeight="1" hidden="1">
      <c r="A42" s="144"/>
      <c r="B42" s="56" t="s">
        <v>2</v>
      </c>
      <c r="C42" s="19">
        <f>IF(C40=0,"",INDEX($P$8:$P$17,MATCH(C41,$O$8:$O$17)))</f>
      </c>
      <c r="D42" s="19">
        <f aca="true" t="shared" si="19" ref="D42:L42">IF(D40=0,"",INDEX($P$8:$P$17,MATCH(D41,$O$8:$O$17)))</f>
      </c>
      <c r="E42" s="19">
        <f t="shared" si="19"/>
      </c>
      <c r="F42" s="19">
        <f t="shared" si="19"/>
      </c>
      <c r="G42" s="19">
        <f t="shared" si="19"/>
      </c>
      <c r="H42" s="19">
        <f t="shared" si="19"/>
      </c>
      <c r="I42" s="19">
        <f t="shared" si="19"/>
      </c>
      <c r="J42" s="19">
        <f t="shared" si="19"/>
      </c>
      <c r="K42" s="19">
        <f t="shared" si="19"/>
      </c>
      <c r="L42" s="14">
        <f t="shared" si="19"/>
      </c>
    </row>
    <row r="43" spans="1:12" ht="19.5" customHeight="1" hidden="1">
      <c r="A43" s="38"/>
      <c r="B43" s="57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24.75" customHeight="1" hidden="1">
      <c r="A44" s="142" t="s">
        <v>7</v>
      </c>
      <c r="B44" s="54" t="s">
        <v>0</v>
      </c>
      <c r="C44" s="27"/>
      <c r="D44" s="28"/>
      <c r="E44" s="28"/>
      <c r="F44" s="28"/>
      <c r="G44" s="28"/>
      <c r="H44" s="28"/>
      <c r="I44" s="28"/>
      <c r="J44" s="28"/>
      <c r="K44" s="28"/>
      <c r="L44" s="29"/>
    </row>
    <row r="45" spans="1:12" ht="24.75" customHeight="1" hidden="1">
      <c r="A45" s="143"/>
      <c r="B45" s="55" t="s">
        <v>1</v>
      </c>
      <c r="C45" s="10">
        <f>IF(C44=0,"",RANK(C44,$C44:$L44,0))</f>
      </c>
      <c r="D45" s="10">
        <f aca="true" t="shared" si="20" ref="D45:L45">IF(D44=0,"",RANK(D44,$C44:$L44,0))</f>
      </c>
      <c r="E45" s="10">
        <f t="shared" si="20"/>
      </c>
      <c r="F45" s="10">
        <f t="shared" si="20"/>
      </c>
      <c r="G45" s="10">
        <f t="shared" si="20"/>
      </c>
      <c r="H45" s="10">
        <f t="shared" si="20"/>
      </c>
      <c r="I45" s="10">
        <f t="shared" si="20"/>
      </c>
      <c r="J45" s="10">
        <f t="shared" si="20"/>
      </c>
      <c r="K45" s="10">
        <f t="shared" si="20"/>
      </c>
      <c r="L45" s="12">
        <f t="shared" si="20"/>
      </c>
    </row>
    <row r="46" spans="1:12" ht="24.75" customHeight="1" hidden="1">
      <c r="A46" s="144"/>
      <c r="B46" s="56" t="s">
        <v>2</v>
      </c>
      <c r="C46" s="19">
        <f>IF(C44=0,"",INDEX($P$8:$P$17,MATCH(C45,$O$8:$O$17)))</f>
      </c>
      <c r="D46" s="19">
        <f aca="true" t="shared" si="21" ref="D46:L46">IF(D44=0,"",INDEX($P$8:$P$17,MATCH(D45,$O$8:$O$17)))</f>
      </c>
      <c r="E46" s="19">
        <f t="shared" si="21"/>
      </c>
      <c r="F46" s="19">
        <f t="shared" si="21"/>
      </c>
      <c r="G46" s="19">
        <f t="shared" si="21"/>
      </c>
      <c r="H46" s="19">
        <f t="shared" si="21"/>
      </c>
      <c r="I46" s="19">
        <f t="shared" si="21"/>
      </c>
      <c r="J46" s="19">
        <f t="shared" si="21"/>
      </c>
      <c r="K46" s="19">
        <f t="shared" si="21"/>
      </c>
      <c r="L46" s="14">
        <f t="shared" si="21"/>
      </c>
    </row>
  </sheetData>
  <sheetProtection/>
  <mergeCells count="11">
    <mergeCell ref="A44:A46"/>
    <mergeCell ref="A8:A10"/>
    <mergeCell ref="A12:A14"/>
    <mergeCell ref="A16:A18"/>
    <mergeCell ref="A20:A22"/>
    <mergeCell ref="A24:A26"/>
    <mergeCell ref="A28:A30"/>
    <mergeCell ref="A1:L1"/>
    <mergeCell ref="A32:A34"/>
    <mergeCell ref="A36:A38"/>
    <mergeCell ref="A40:A42"/>
  </mergeCells>
  <conditionalFormatting sqref="C3:L4">
    <cfRule type="cellIs" priority="3" dxfId="0" operator="equal">
      <formula>0</formula>
    </cfRule>
  </conditionalFormatting>
  <conditionalFormatting sqref="C3:L4">
    <cfRule type="cellIs" priority="2" dxfId="0" operator="equal">
      <formula>0</formula>
    </cfRule>
  </conditionalFormatting>
  <conditionalFormatting sqref="C3:L4">
    <cfRule type="cellIs" priority="1" dxfId="0" operator="equal">
      <formula>0</formula>
    </cfRule>
  </conditionalFormatting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P46"/>
  <sheetViews>
    <sheetView zoomScale="60" zoomScaleNormal="60" zoomScalePageLayoutView="0" workbookViewId="0" topLeftCell="A1">
      <selection activeCell="D6" sqref="D6"/>
    </sheetView>
  </sheetViews>
  <sheetFormatPr defaultColWidth="11.421875" defaultRowHeight="15"/>
  <cols>
    <col min="1" max="1" width="20.7109375" style="36" customWidth="1"/>
    <col min="2" max="2" width="25.7109375" style="4" customWidth="1"/>
    <col min="3" max="7" width="22.7109375" style="7" customWidth="1"/>
    <col min="8" max="9" width="22.7109375" style="7" hidden="1" customWidth="1"/>
    <col min="10" max="12" width="22.7109375" style="7" customWidth="1"/>
    <col min="13" max="14" width="11.421875" style="5" customWidth="1"/>
    <col min="15" max="16" width="11.421875" style="5" hidden="1" customWidth="1"/>
    <col min="17" max="16384" width="11.421875" style="5" customWidth="1"/>
  </cols>
  <sheetData>
    <row r="1" spans="1:12" ht="49.5" customHeight="1">
      <c r="A1" s="141" t="s">
        <v>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2" ht="19.5" customHeight="1">
      <c r="B2" s="8" t="s">
        <v>3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6</v>
      </c>
      <c r="K2" s="9">
        <v>7</v>
      </c>
      <c r="L2" s="9">
        <v>8</v>
      </c>
    </row>
    <row r="3" spans="1:12" s="6" customFormat="1" ht="60.75">
      <c r="A3" s="37"/>
      <c r="B3" s="45" t="s">
        <v>27</v>
      </c>
      <c r="C3" s="46" t="str">
        <f>'Name Starter'!$A$15</f>
        <v>Stadt Ol.1</v>
      </c>
      <c r="D3" s="46" t="str">
        <f>'Name Starter'!$A$18</f>
        <v>DZ Bk./Wintermann</v>
      </c>
      <c r="E3" s="46" t="str">
        <f>'Name Starter'!$A$21</f>
        <v>VWG</v>
      </c>
      <c r="F3" s="46" t="str">
        <f>'Name Starter'!$A$24</f>
        <v>Tele/Post 3</v>
      </c>
      <c r="G3" s="46" t="str">
        <f>'Name Starter'!$A$27</f>
        <v>Tele/Post 2</v>
      </c>
      <c r="H3" s="46" t="str">
        <f>'Name Starter'!$A$30</f>
        <v>Mannschaft 9</v>
      </c>
      <c r="I3" s="46" t="str">
        <f>'Name Starter'!$A$33</f>
        <v>Mannschaft 10</v>
      </c>
      <c r="J3" s="46" t="str">
        <f>'Name Starter'!$A$6</f>
        <v>BLB/Dorma-Hüppe</v>
      </c>
      <c r="K3" s="46" t="str">
        <f>'Name Starter'!$A$9</f>
        <v>TelePost 1</v>
      </c>
      <c r="L3" s="75" t="str">
        <f>'Name Starter'!$A$12</f>
        <v>FA Ol./ e. on</v>
      </c>
    </row>
    <row r="4" spans="2:12" ht="39.75" customHeight="1">
      <c r="B4" s="50" t="s">
        <v>19</v>
      </c>
      <c r="C4" s="52" t="str">
        <f>'Name Starter'!$L$15</f>
        <v>Schütte,Urte</v>
      </c>
      <c r="D4" s="52" t="str">
        <f>'Name Starter'!$L$18</f>
        <v>Scheffel,Hermann</v>
      </c>
      <c r="E4" s="52" t="str">
        <f>'Name Starter'!$L$21</f>
        <v>Fromhage,Thomas</v>
      </c>
      <c r="F4" s="52" t="str">
        <f>'Name Starter'!$L$24</f>
        <v>Schlieben,Dagmar</v>
      </c>
      <c r="G4" s="52" t="str">
        <f>'Name Starter'!$L$27</f>
        <v>Kühnken,Jens</v>
      </c>
      <c r="H4" s="52">
        <f>'Name Starter'!$L$30</f>
        <v>0</v>
      </c>
      <c r="I4" s="52">
        <f>'Name Starter'!$L$33</f>
        <v>0</v>
      </c>
      <c r="J4" s="52" t="str">
        <f>'Name Starter'!$L$6</f>
        <v>Rector,Stefan</v>
      </c>
      <c r="K4" s="52" t="str">
        <f>'Name Starter'!$L$9</f>
        <v>Wollmann,Alfons</v>
      </c>
      <c r="L4" s="76" t="str">
        <f>'Name Starter'!$L$12</f>
        <v>Hopf,Jörg</v>
      </c>
    </row>
    <row r="5" spans="2:12" ht="24.75" customHeight="1">
      <c r="B5" s="50" t="s">
        <v>2</v>
      </c>
      <c r="C5" s="48">
        <f>IF(C8=0,"",SUM(C10,C14,C18,C22,C26,C30,C34,C38,C42,C46))</f>
        <v>42</v>
      </c>
      <c r="D5" s="48">
        <f aca="true" t="shared" si="0" ref="D5:L5">IF(D8=0,"",SUM(D10,D14,D18,D22,D26,D30,D34,D38,D42,D46))</f>
        <v>30</v>
      </c>
      <c r="E5" s="48">
        <f t="shared" si="0"/>
        <v>35</v>
      </c>
      <c r="F5" s="48">
        <f t="shared" si="0"/>
        <v>41</v>
      </c>
      <c r="G5" s="48">
        <f t="shared" si="0"/>
        <v>27</v>
      </c>
      <c r="H5" s="48">
        <f t="shared" si="0"/>
      </c>
      <c r="I5" s="48">
        <f t="shared" si="0"/>
      </c>
      <c r="J5" s="48">
        <f t="shared" si="0"/>
        <v>44</v>
      </c>
      <c r="K5" s="48">
        <f t="shared" si="0"/>
        <v>36</v>
      </c>
      <c r="L5" s="49">
        <f t="shared" si="0"/>
        <v>42</v>
      </c>
    </row>
    <row r="6" spans="2:12" ht="24.75" customHeight="1">
      <c r="B6" s="51" t="s">
        <v>0</v>
      </c>
      <c r="C6" s="13">
        <f>IF(C8=0,"",SUM(C8,C12,C16,C20,C24,C28,C32,C36,C40,C44))</f>
        <v>609</v>
      </c>
      <c r="D6" s="13">
        <f aca="true" t="shared" si="1" ref="D6:L6">IF(D8=0,"",SUM(D8,D12,D16,D20,D24,D28,D32,D36,D40,D44))</f>
        <v>568</v>
      </c>
      <c r="E6" s="13">
        <f t="shared" si="1"/>
        <v>588</v>
      </c>
      <c r="F6" s="13">
        <f t="shared" si="1"/>
        <v>603</v>
      </c>
      <c r="G6" s="13">
        <f t="shared" si="1"/>
        <v>551</v>
      </c>
      <c r="H6" s="13">
        <f t="shared" si="1"/>
      </c>
      <c r="I6" s="13">
        <f t="shared" si="1"/>
      </c>
      <c r="J6" s="13">
        <f t="shared" si="1"/>
        <v>599</v>
      </c>
      <c r="K6" s="13">
        <f t="shared" si="1"/>
        <v>585</v>
      </c>
      <c r="L6" s="14">
        <f t="shared" si="1"/>
        <v>604</v>
      </c>
    </row>
    <row r="7" ht="30" customHeight="1">
      <c r="B7" s="36"/>
    </row>
    <row r="8" spans="1:16" ht="24.75" customHeight="1">
      <c r="A8" s="142" t="s">
        <v>40</v>
      </c>
      <c r="B8" s="54" t="s">
        <v>0</v>
      </c>
      <c r="C8" s="114">
        <v>77</v>
      </c>
      <c r="D8" s="115">
        <v>80</v>
      </c>
      <c r="E8" s="115">
        <v>72</v>
      </c>
      <c r="F8" s="115">
        <v>77</v>
      </c>
      <c r="G8" s="115">
        <v>59</v>
      </c>
      <c r="H8" s="115"/>
      <c r="I8" s="115"/>
      <c r="J8" s="115">
        <v>83</v>
      </c>
      <c r="K8" s="115">
        <v>71</v>
      </c>
      <c r="L8" s="118">
        <v>72</v>
      </c>
      <c r="O8" s="5">
        <v>1</v>
      </c>
      <c r="P8" s="5">
        <v>8</v>
      </c>
    </row>
    <row r="9" spans="1:16" ht="24.75" customHeight="1">
      <c r="A9" s="143"/>
      <c r="B9" s="55" t="s">
        <v>1</v>
      </c>
      <c r="C9" s="10">
        <f>IF(C8=0,"",RANK(C8,$C8:$L8,0))</f>
        <v>3</v>
      </c>
      <c r="D9" s="10">
        <f>IF(D8=0,"",RANK(D8,$C8:$L8,0))</f>
        <v>2</v>
      </c>
      <c r="E9" s="10">
        <f>IF(E8=0,"",RANK(E8,$C8:$L8,0))</f>
        <v>5</v>
      </c>
      <c r="F9" s="10">
        <f aca="true" t="shared" si="2" ref="F9:L9">IF(F8=0,"",RANK(F8,$C8:$L8,0))</f>
        <v>3</v>
      </c>
      <c r="G9" s="10">
        <f t="shared" si="2"/>
        <v>8</v>
      </c>
      <c r="H9" s="10">
        <f t="shared" si="2"/>
      </c>
      <c r="I9" s="10">
        <f t="shared" si="2"/>
      </c>
      <c r="J9" s="10">
        <f t="shared" si="2"/>
        <v>1</v>
      </c>
      <c r="K9" s="10">
        <f t="shared" si="2"/>
        <v>7</v>
      </c>
      <c r="L9" s="12">
        <f t="shared" si="2"/>
        <v>5</v>
      </c>
      <c r="O9" s="5">
        <v>2</v>
      </c>
      <c r="P9" s="5">
        <v>7</v>
      </c>
    </row>
    <row r="10" spans="1:16" ht="24.75" customHeight="1">
      <c r="A10" s="144"/>
      <c r="B10" s="56" t="s">
        <v>2</v>
      </c>
      <c r="C10" s="25">
        <f>IF(C8=0,"",INDEX($P8:$P17,MATCH(C9,$O8:$O17)))</f>
        <v>6</v>
      </c>
      <c r="D10" s="25">
        <f>IF(D8=0,"",INDEX($P8:$P17,MATCH(D9,$O8:$O17)))</f>
        <v>7</v>
      </c>
      <c r="E10" s="25">
        <f>IF(E8=0,"",INDEX($P8:$P17,MATCH(E9,$O8:$O17)))</f>
        <v>4</v>
      </c>
      <c r="F10" s="25">
        <f aca="true" t="shared" si="3" ref="F10:L10">IF(F8=0,"",INDEX($P8:$P17,MATCH(F9,$O8:$O17)))</f>
        <v>6</v>
      </c>
      <c r="G10" s="25">
        <f t="shared" si="3"/>
        <v>1</v>
      </c>
      <c r="H10" s="25">
        <f t="shared" si="3"/>
      </c>
      <c r="I10" s="25">
        <f t="shared" si="3"/>
      </c>
      <c r="J10" s="25">
        <f t="shared" si="3"/>
        <v>8</v>
      </c>
      <c r="K10" s="25">
        <f t="shared" si="3"/>
        <v>2</v>
      </c>
      <c r="L10" s="35">
        <f t="shared" si="3"/>
        <v>4</v>
      </c>
      <c r="O10" s="5">
        <v>3</v>
      </c>
      <c r="P10" s="5">
        <v>6</v>
      </c>
    </row>
    <row r="11" spans="2:16" ht="19.5" customHeight="1">
      <c r="B11" s="57"/>
      <c r="C11" s="15"/>
      <c r="D11" s="15"/>
      <c r="E11" s="15"/>
      <c r="F11" s="15"/>
      <c r="G11" s="15"/>
      <c r="H11" s="15"/>
      <c r="I11" s="15"/>
      <c r="J11" s="15"/>
      <c r="K11" s="15"/>
      <c r="L11" s="15"/>
      <c r="O11" s="5">
        <v>4</v>
      </c>
      <c r="P11" s="5">
        <v>5</v>
      </c>
    </row>
    <row r="12" spans="1:16" ht="24.75" customHeight="1">
      <c r="A12" s="138" t="s">
        <v>41</v>
      </c>
      <c r="B12" s="58" t="s">
        <v>0</v>
      </c>
      <c r="C12" s="116">
        <v>80</v>
      </c>
      <c r="D12" s="117">
        <v>64</v>
      </c>
      <c r="E12" s="117">
        <v>71</v>
      </c>
      <c r="F12" s="117">
        <v>74</v>
      </c>
      <c r="G12" s="117">
        <v>65</v>
      </c>
      <c r="H12" s="117"/>
      <c r="I12" s="117"/>
      <c r="J12" s="117">
        <v>80</v>
      </c>
      <c r="K12" s="117">
        <v>72</v>
      </c>
      <c r="L12" s="119">
        <v>75</v>
      </c>
      <c r="O12" s="5">
        <v>5</v>
      </c>
      <c r="P12" s="5">
        <v>4</v>
      </c>
    </row>
    <row r="13" spans="1:16" ht="24.75" customHeight="1">
      <c r="A13" s="139"/>
      <c r="B13" s="59" t="s">
        <v>1</v>
      </c>
      <c r="C13" s="16">
        <f>IF(C12=0,"",RANK(C12,$C12:$L12,0))</f>
        <v>1</v>
      </c>
      <c r="D13" s="17">
        <f>IF(D12=0,"",RANK(D12,$C12:$L12,0))</f>
        <v>8</v>
      </c>
      <c r="E13" s="17">
        <f>IF(E12=0,"",RANK(E12,$C12:$L12,0))</f>
        <v>6</v>
      </c>
      <c r="F13" s="17">
        <f aca="true" t="shared" si="4" ref="F13:L13">IF(F12=0,"",RANK(F12,$C12:$L12,0))</f>
        <v>4</v>
      </c>
      <c r="G13" s="17">
        <f t="shared" si="4"/>
        <v>7</v>
      </c>
      <c r="H13" s="17">
        <f t="shared" si="4"/>
      </c>
      <c r="I13" s="17">
        <f t="shared" si="4"/>
      </c>
      <c r="J13" s="17">
        <f t="shared" si="4"/>
        <v>1</v>
      </c>
      <c r="K13" s="17">
        <f t="shared" si="4"/>
        <v>5</v>
      </c>
      <c r="L13" s="33">
        <f t="shared" si="4"/>
        <v>3</v>
      </c>
      <c r="O13" s="5">
        <v>6</v>
      </c>
      <c r="P13" s="5">
        <v>3</v>
      </c>
    </row>
    <row r="14" spans="1:16" ht="24.75" customHeight="1">
      <c r="A14" s="140"/>
      <c r="B14" s="60" t="s">
        <v>2</v>
      </c>
      <c r="C14" s="18">
        <f>IF(C12=0,"",INDEX($P8:$P17,MATCH(C13,$O8:$O17)))</f>
        <v>8</v>
      </c>
      <c r="D14" s="26">
        <f>IF(D12=0,"",INDEX($P8:$P17,MATCH(D13,$O8:$O17)))</f>
        <v>1</v>
      </c>
      <c r="E14" s="26">
        <f aca="true" t="shared" si="5" ref="E14:L14">IF(E12=0,"",INDEX($P8:$P17,MATCH(E13,$O8:$O17)))</f>
        <v>3</v>
      </c>
      <c r="F14" s="26">
        <f t="shared" si="5"/>
        <v>5</v>
      </c>
      <c r="G14" s="26">
        <f t="shared" si="5"/>
        <v>2</v>
      </c>
      <c r="H14" s="26">
        <f t="shared" si="5"/>
      </c>
      <c r="I14" s="26">
        <f t="shared" si="5"/>
      </c>
      <c r="J14" s="26">
        <f t="shared" si="5"/>
        <v>8</v>
      </c>
      <c r="K14" s="26">
        <f t="shared" si="5"/>
        <v>4</v>
      </c>
      <c r="L14" s="34">
        <f t="shared" si="5"/>
        <v>6</v>
      </c>
      <c r="O14" s="5">
        <v>7</v>
      </c>
      <c r="P14" s="5">
        <v>2</v>
      </c>
    </row>
    <row r="15" spans="2:16" ht="19.5" customHeight="1">
      <c r="B15" s="57"/>
      <c r="C15" s="15"/>
      <c r="D15" s="15"/>
      <c r="E15" s="15"/>
      <c r="F15" s="15"/>
      <c r="G15" s="15"/>
      <c r="H15" s="15"/>
      <c r="I15" s="15"/>
      <c r="J15" s="15"/>
      <c r="K15" s="15"/>
      <c r="L15" s="15"/>
      <c r="O15" s="5">
        <v>8</v>
      </c>
      <c r="P15" s="5">
        <v>1</v>
      </c>
    </row>
    <row r="16" spans="1:16" ht="24.75" customHeight="1">
      <c r="A16" s="138" t="s">
        <v>42</v>
      </c>
      <c r="B16" s="54" t="s">
        <v>0</v>
      </c>
      <c r="C16" s="114">
        <v>71</v>
      </c>
      <c r="D16" s="115">
        <v>68</v>
      </c>
      <c r="E16" s="115">
        <v>72</v>
      </c>
      <c r="F16" s="115">
        <v>86</v>
      </c>
      <c r="G16" s="115">
        <v>69</v>
      </c>
      <c r="H16" s="115"/>
      <c r="I16" s="115"/>
      <c r="J16" s="115">
        <v>72</v>
      </c>
      <c r="K16" s="115">
        <v>77</v>
      </c>
      <c r="L16" s="118">
        <v>83</v>
      </c>
      <c r="O16" s="5">
        <v>9</v>
      </c>
      <c r="P16" s="5">
        <v>0</v>
      </c>
    </row>
    <row r="17" spans="1:16" ht="24.75" customHeight="1">
      <c r="A17" s="139"/>
      <c r="B17" s="55" t="s">
        <v>1</v>
      </c>
      <c r="C17" s="10">
        <f>IF(C16=0,"",RANK(C16,$C16:$L16,0))</f>
        <v>6</v>
      </c>
      <c r="D17" s="10">
        <f aca="true" t="shared" si="6" ref="D17:L17">IF(D16=0,"",RANK(D16,$C16:$L16,0))</f>
        <v>8</v>
      </c>
      <c r="E17" s="10">
        <f t="shared" si="6"/>
        <v>4</v>
      </c>
      <c r="F17" s="10">
        <f t="shared" si="6"/>
        <v>1</v>
      </c>
      <c r="G17" s="10">
        <f t="shared" si="6"/>
        <v>7</v>
      </c>
      <c r="H17" s="10">
        <f t="shared" si="6"/>
      </c>
      <c r="I17" s="10">
        <f t="shared" si="6"/>
      </c>
      <c r="J17" s="10">
        <f t="shared" si="6"/>
        <v>4</v>
      </c>
      <c r="K17" s="10">
        <f t="shared" si="6"/>
        <v>3</v>
      </c>
      <c r="L17" s="12">
        <f t="shared" si="6"/>
        <v>2</v>
      </c>
      <c r="O17" s="5">
        <v>10</v>
      </c>
      <c r="P17" s="5">
        <v>0</v>
      </c>
    </row>
    <row r="18" spans="1:12" ht="24.75" customHeight="1">
      <c r="A18" s="140"/>
      <c r="B18" s="56" t="s">
        <v>2</v>
      </c>
      <c r="C18" s="19">
        <f>IF(C16=0,"",INDEX($P8:$P17,MATCH(C17,$O8:$O17)))</f>
        <v>3</v>
      </c>
      <c r="D18" s="19">
        <f aca="true" t="shared" si="7" ref="D18:L18">IF(D16=0,"",INDEX($P8:$P17,MATCH(D17,$O8:$O17)))</f>
        <v>1</v>
      </c>
      <c r="E18" s="19">
        <f t="shared" si="7"/>
        <v>5</v>
      </c>
      <c r="F18" s="19">
        <f t="shared" si="7"/>
        <v>8</v>
      </c>
      <c r="G18" s="19">
        <f t="shared" si="7"/>
        <v>2</v>
      </c>
      <c r="H18" s="19">
        <f t="shared" si="7"/>
      </c>
      <c r="I18" s="19">
        <f t="shared" si="7"/>
      </c>
      <c r="J18" s="19">
        <f t="shared" si="7"/>
        <v>5</v>
      </c>
      <c r="K18" s="19">
        <f t="shared" si="7"/>
        <v>6</v>
      </c>
      <c r="L18" s="14">
        <f t="shared" si="7"/>
        <v>7</v>
      </c>
    </row>
    <row r="19" spans="1:12" ht="19.5" customHeight="1">
      <c r="A19" s="38"/>
      <c r="B19" s="57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24.75" customHeight="1">
      <c r="A20" s="138" t="s">
        <v>43</v>
      </c>
      <c r="B20" s="54" t="s">
        <v>0</v>
      </c>
      <c r="C20" s="114">
        <v>73</v>
      </c>
      <c r="D20" s="115">
        <v>61</v>
      </c>
      <c r="E20" s="115">
        <v>75</v>
      </c>
      <c r="F20" s="115">
        <v>79</v>
      </c>
      <c r="G20" s="115">
        <v>78</v>
      </c>
      <c r="H20" s="115"/>
      <c r="I20" s="115"/>
      <c r="J20" s="115">
        <v>77</v>
      </c>
      <c r="K20" s="115">
        <v>77</v>
      </c>
      <c r="L20" s="118">
        <v>70</v>
      </c>
    </row>
    <row r="21" spans="1:12" ht="24.75" customHeight="1">
      <c r="A21" s="139"/>
      <c r="B21" s="55" t="s">
        <v>1</v>
      </c>
      <c r="C21" s="10">
        <f>IF(C20=0,"",RANK(C20,$C20:$L20,0))</f>
        <v>6</v>
      </c>
      <c r="D21" s="10">
        <f aca="true" t="shared" si="8" ref="D21:L21">IF(D20=0,"",RANK(D20,$C20:$L20,0))</f>
        <v>8</v>
      </c>
      <c r="E21" s="10">
        <f t="shared" si="8"/>
        <v>5</v>
      </c>
      <c r="F21" s="10">
        <f t="shared" si="8"/>
        <v>1</v>
      </c>
      <c r="G21" s="10">
        <f t="shared" si="8"/>
        <v>2</v>
      </c>
      <c r="H21" s="10">
        <f t="shared" si="8"/>
      </c>
      <c r="I21" s="10">
        <f t="shared" si="8"/>
      </c>
      <c r="J21" s="10">
        <f t="shared" si="8"/>
        <v>3</v>
      </c>
      <c r="K21" s="10">
        <f t="shared" si="8"/>
        <v>3</v>
      </c>
      <c r="L21" s="12">
        <f t="shared" si="8"/>
        <v>7</v>
      </c>
    </row>
    <row r="22" spans="1:12" ht="24.75" customHeight="1">
      <c r="A22" s="140"/>
      <c r="B22" s="56" t="s">
        <v>2</v>
      </c>
      <c r="C22" s="19">
        <f>IF(C20=0,"",INDEX($P8:$P17,MATCH(C21,$O8:$O17)))</f>
        <v>3</v>
      </c>
      <c r="D22" s="19">
        <f aca="true" t="shared" si="9" ref="D22:L22">IF(D20=0,"",INDEX($P8:$P17,MATCH(D21,$O8:$O17)))</f>
        <v>1</v>
      </c>
      <c r="E22" s="19">
        <f t="shared" si="9"/>
        <v>4</v>
      </c>
      <c r="F22" s="19">
        <f t="shared" si="9"/>
        <v>8</v>
      </c>
      <c r="G22" s="19">
        <f t="shared" si="9"/>
        <v>7</v>
      </c>
      <c r="H22" s="19">
        <f t="shared" si="9"/>
      </c>
      <c r="I22" s="19">
        <f t="shared" si="9"/>
      </c>
      <c r="J22" s="19">
        <f t="shared" si="9"/>
        <v>6</v>
      </c>
      <c r="K22" s="19">
        <f t="shared" si="9"/>
        <v>6</v>
      </c>
      <c r="L22" s="14">
        <f t="shared" si="9"/>
        <v>2</v>
      </c>
    </row>
    <row r="23" spans="1:12" ht="19.5" customHeight="1">
      <c r="A23" s="38"/>
      <c r="B23" s="57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4.75" customHeight="1">
      <c r="A24" s="142" t="s">
        <v>44</v>
      </c>
      <c r="B24" s="54" t="s">
        <v>0</v>
      </c>
      <c r="C24" s="114">
        <v>75</v>
      </c>
      <c r="D24" s="115">
        <v>77</v>
      </c>
      <c r="E24" s="115">
        <v>72</v>
      </c>
      <c r="F24" s="115">
        <v>73</v>
      </c>
      <c r="G24" s="115">
        <v>61</v>
      </c>
      <c r="H24" s="115"/>
      <c r="I24" s="115"/>
      <c r="J24" s="115">
        <v>80</v>
      </c>
      <c r="K24" s="115">
        <v>65</v>
      </c>
      <c r="L24" s="118">
        <v>76</v>
      </c>
    </row>
    <row r="25" spans="1:12" ht="24.75" customHeight="1">
      <c r="A25" s="143"/>
      <c r="B25" s="55" t="s">
        <v>1</v>
      </c>
      <c r="C25" s="10">
        <f>IF(C24=0,"",RANK(C24,$C24:$L24,0))</f>
        <v>4</v>
      </c>
      <c r="D25" s="10">
        <f aca="true" t="shared" si="10" ref="D25:L25">IF(D24=0,"",RANK(D24,$C24:$L24,0))</f>
        <v>2</v>
      </c>
      <c r="E25" s="10">
        <f t="shared" si="10"/>
        <v>6</v>
      </c>
      <c r="F25" s="10">
        <f t="shared" si="10"/>
        <v>5</v>
      </c>
      <c r="G25" s="10">
        <f t="shared" si="10"/>
        <v>8</v>
      </c>
      <c r="H25" s="10">
        <f t="shared" si="10"/>
      </c>
      <c r="I25" s="10">
        <f t="shared" si="10"/>
      </c>
      <c r="J25" s="10">
        <f t="shared" si="10"/>
        <v>1</v>
      </c>
      <c r="K25" s="10">
        <f t="shared" si="10"/>
        <v>7</v>
      </c>
      <c r="L25" s="12">
        <f t="shared" si="10"/>
        <v>3</v>
      </c>
    </row>
    <row r="26" spans="1:12" ht="24.75" customHeight="1">
      <c r="A26" s="144"/>
      <c r="B26" s="56" t="s">
        <v>2</v>
      </c>
      <c r="C26" s="19">
        <f>IF(C24=0,"",INDEX($P$8:$P$17,MATCH(C25,$O$8:$O$17)))</f>
        <v>5</v>
      </c>
      <c r="D26" s="19">
        <f aca="true" t="shared" si="11" ref="D26:L26">IF(D24=0,"",INDEX($P$8:$P$17,MATCH(D25,$O$8:$O$17)))</f>
        <v>7</v>
      </c>
      <c r="E26" s="19">
        <f t="shared" si="11"/>
        <v>3</v>
      </c>
      <c r="F26" s="19">
        <f t="shared" si="11"/>
        <v>4</v>
      </c>
      <c r="G26" s="19">
        <f t="shared" si="11"/>
        <v>1</v>
      </c>
      <c r="H26" s="19">
        <f t="shared" si="11"/>
      </c>
      <c r="I26" s="19">
        <f t="shared" si="11"/>
      </c>
      <c r="J26" s="19">
        <f t="shared" si="11"/>
        <v>8</v>
      </c>
      <c r="K26" s="19">
        <f t="shared" si="11"/>
        <v>2</v>
      </c>
      <c r="L26" s="14">
        <f t="shared" si="11"/>
        <v>6</v>
      </c>
    </row>
    <row r="27" spans="1:12" ht="19.5" customHeight="1">
      <c r="A27" s="38"/>
      <c r="B27" s="57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24.75" customHeight="1">
      <c r="A28" s="142" t="s">
        <v>45</v>
      </c>
      <c r="B28" s="54" t="s">
        <v>0</v>
      </c>
      <c r="C28" s="114">
        <v>85</v>
      </c>
      <c r="D28" s="115">
        <v>77</v>
      </c>
      <c r="E28" s="115">
        <v>72</v>
      </c>
      <c r="F28" s="115">
        <v>69</v>
      </c>
      <c r="G28" s="115">
        <v>76</v>
      </c>
      <c r="H28" s="115"/>
      <c r="I28" s="115"/>
      <c r="J28" s="115">
        <v>72</v>
      </c>
      <c r="K28" s="115">
        <v>77</v>
      </c>
      <c r="L28" s="118">
        <v>65</v>
      </c>
    </row>
    <row r="29" spans="1:12" ht="24.75" customHeight="1">
      <c r="A29" s="143"/>
      <c r="B29" s="55" t="s">
        <v>1</v>
      </c>
      <c r="C29" s="10">
        <f>IF(C28=0,"",RANK(C28,$C28:$L28,0))</f>
        <v>1</v>
      </c>
      <c r="D29" s="10">
        <f aca="true" t="shared" si="12" ref="D29:L29">IF(D28=0,"",RANK(D28,$C28:$L28,0))</f>
        <v>2</v>
      </c>
      <c r="E29" s="10">
        <f t="shared" si="12"/>
        <v>5</v>
      </c>
      <c r="F29" s="10">
        <f t="shared" si="12"/>
        <v>7</v>
      </c>
      <c r="G29" s="10">
        <f t="shared" si="12"/>
        <v>4</v>
      </c>
      <c r="H29" s="10">
        <f t="shared" si="12"/>
      </c>
      <c r="I29" s="10">
        <f t="shared" si="12"/>
      </c>
      <c r="J29" s="10">
        <f t="shared" si="12"/>
        <v>5</v>
      </c>
      <c r="K29" s="10">
        <f t="shared" si="12"/>
        <v>2</v>
      </c>
      <c r="L29" s="12">
        <f t="shared" si="12"/>
        <v>8</v>
      </c>
    </row>
    <row r="30" spans="1:12" ht="24.75" customHeight="1">
      <c r="A30" s="144"/>
      <c r="B30" s="56" t="s">
        <v>2</v>
      </c>
      <c r="C30" s="19">
        <f>IF(C28=0,"",INDEX($P$8:$P$17,MATCH(C29,$O$8:$O$17)))</f>
        <v>8</v>
      </c>
      <c r="D30" s="19">
        <f aca="true" t="shared" si="13" ref="D30:L30">IF(D28=0,"",INDEX($P$8:$P$17,MATCH(D29,$O$8:$O$17)))</f>
        <v>7</v>
      </c>
      <c r="E30" s="19">
        <f t="shared" si="13"/>
        <v>4</v>
      </c>
      <c r="F30" s="19">
        <f t="shared" si="13"/>
        <v>2</v>
      </c>
      <c r="G30" s="19">
        <f t="shared" si="13"/>
        <v>5</v>
      </c>
      <c r="H30" s="19">
        <f t="shared" si="13"/>
      </c>
      <c r="I30" s="19">
        <f t="shared" si="13"/>
      </c>
      <c r="J30" s="19">
        <f t="shared" si="13"/>
        <v>4</v>
      </c>
      <c r="K30" s="19">
        <f t="shared" si="13"/>
        <v>7</v>
      </c>
      <c r="L30" s="14">
        <f t="shared" si="13"/>
        <v>1</v>
      </c>
    </row>
    <row r="31" spans="1:12" ht="19.5" customHeight="1">
      <c r="A31" s="38"/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24.75" customHeight="1">
      <c r="A32" s="142" t="s">
        <v>46</v>
      </c>
      <c r="B32" s="54" t="s">
        <v>0</v>
      </c>
      <c r="C32" s="114">
        <v>75</v>
      </c>
      <c r="D32" s="115">
        <v>66</v>
      </c>
      <c r="E32" s="115">
        <v>76</v>
      </c>
      <c r="F32" s="115">
        <v>75</v>
      </c>
      <c r="G32" s="115">
        <v>62</v>
      </c>
      <c r="H32" s="115"/>
      <c r="I32" s="115"/>
      <c r="J32" s="115">
        <v>74</v>
      </c>
      <c r="K32" s="115">
        <v>67</v>
      </c>
      <c r="L32" s="118">
        <v>82</v>
      </c>
    </row>
    <row r="33" spans="1:12" ht="24.75" customHeight="1">
      <c r="A33" s="143"/>
      <c r="B33" s="55" t="s">
        <v>1</v>
      </c>
      <c r="C33" s="10">
        <f>IF(C32=0,"",RANK(C32,$C32:$L32,0))</f>
        <v>3</v>
      </c>
      <c r="D33" s="10">
        <f aca="true" t="shared" si="14" ref="D33:L33">IF(D32=0,"",RANK(D32,$C32:$L32,0))</f>
        <v>7</v>
      </c>
      <c r="E33" s="10">
        <f t="shared" si="14"/>
        <v>2</v>
      </c>
      <c r="F33" s="10">
        <f t="shared" si="14"/>
        <v>3</v>
      </c>
      <c r="G33" s="10">
        <f t="shared" si="14"/>
        <v>8</v>
      </c>
      <c r="H33" s="10">
        <f t="shared" si="14"/>
      </c>
      <c r="I33" s="10">
        <f t="shared" si="14"/>
      </c>
      <c r="J33" s="10">
        <f t="shared" si="14"/>
        <v>5</v>
      </c>
      <c r="K33" s="10">
        <f t="shared" si="14"/>
        <v>6</v>
      </c>
      <c r="L33" s="12">
        <f t="shared" si="14"/>
        <v>1</v>
      </c>
    </row>
    <row r="34" spans="1:12" ht="24.75" customHeight="1">
      <c r="A34" s="144"/>
      <c r="B34" s="56" t="s">
        <v>2</v>
      </c>
      <c r="C34" s="19">
        <f>IF(C32=0,"",INDEX($P$8:$P$17,MATCH(C33,$O$8:$O$17)))</f>
        <v>6</v>
      </c>
      <c r="D34" s="19">
        <f aca="true" t="shared" si="15" ref="D34:L34">IF(D32=0,"",INDEX($P$8:$P$17,MATCH(D33,$O$8:$O$17)))</f>
        <v>2</v>
      </c>
      <c r="E34" s="19">
        <f t="shared" si="15"/>
        <v>7</v>
      </c>
      <c r="F34" s="19">
        <f t="shared" si="15"/>
        <v>6</v>
      </c>
      <c r="G34" s="19">
        <f t="shared" si="15"/>
        <v>1</v>
      </c>
      <c r="H34" s="19">
        <f t="shared" si="15"/>
      </c>
      <c r="I34" s="19">
        <f t="shared" si="15"/>
      </c>
      <c r="J34" s="19">
        <f t="shared" si="15"/>
        <v>4</v>
      </c>
      <c r="K34" s="19">
        <f t="shared" si="15"/>
        <v>3</v>
      </c>
      <c r="L34" s="14">
        <f t="shared" si="15"/>
        <v>8</v>
      </c>
    </row>
    <row r="35" spans="1:12" ht="19.5" customHeight="1">
      <c r="A35" s="38"/>
      <c r="B35" s="57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24.75" customHeight="1">
      <c r="A36" s="142" t="s">
        <v>5</v>
      </c>
      <c r="B36" s="54" t="s">
        <v>0</v>
      </c>
      <c r="C36" s="114">
        <v>73</v>
      </c>
      <c r="D36" s="115">
        <v>75</v>
      </c>
      <c r="E36" s="115">
        <v>78</v>
      </c>
      <c r="F36" s="115">
        <v>70</v>
      </c>
      <c r="G36" s="115">
        <v>81</v>
      </c>
      <c r="H36" s="115"/>
      <c r="I36" s="115"/>
      <c r="J36" s="115">
        <v>61</v>
      </c>
      <c r="K36" s="115">
        <v>79</v>
      </c>
      <c r="L36" s="118">
        <v>81</v>
      </c>
    </row>
    <row r="37" spans="1:12" ht="24.75" customHeight="1">
      <c r="A37" s="143"/>
      <c r="B37" s="55" t="s">
        <v>1</v>
      </c>
      <c r="C37" s="10">
        <f>IF(C36=0,"",RANK(C36,$C36:$L36,0))</f>
        <v>6</v>
      </c>
      <c r="D37" s="11">
        <f aca="true" t="shared" si="16" ref="D37:L37">IF(D36=0,"",RANK(D36,$C36:$L36,0))</f>
        <v>5</v>
      </c>
      <c r="E37" s="11">
        <f t="shared" si="16"/>
        <v>4</v>
      </c>
      <c r="F37" s="11">
        <f t="shared" si="16"/>
        <v>7</v>
      </c>
      <c r="G37" s="11">
        <f t="shared" si="16"/>
        <v>1</v>
      </c>
      <c r="H37" s="11">
        <f t="shared" si="16"/>
      </c>
      <c r="I37" s="11">
        <f t="shared" si="16"/>
      </c>
      <c r="J37" s="11">
        <f t="shared" si="16"/>
        <v>8</v>
      </c>
      <c r="K37" s="11">
        <f t="shared" si="16"/>
        <v>3</v>
      </c>
      <c r="L37" s="12">
        <f t="shared" si="16"/>
        <v>1</v>
      </c>
    </row>
    <row r="38" spans="1:12" ht="24.75" customHeight="1">
      <c r="A38" s="144"/>
      <c r="B38" s="56" t="s">
        <v>2</v>
      </c>
      <c r="C38" s="19">
        <f>IF(C36=0,"",INDEX($P$8:$P$17,MATCH(C37,$O$8:$O$17)))</f>
        <v>3</v>
      </c>
      <c r="D38" s="13">
        <f aca="true" t="shared" si="17" ref="D38:L38">IF(D36=0,"",INDEX($P$8:$P$17,MATCH(D37,$O$8:$O$17)))</f>
        <v>4</v>
      </c>
      <c r="E38" s="13">
        <f t="shared" si="17"/>
        <v>5</v>
      </c>
      <c r="F38" s="13">
        <f t="shared" si="17"/>
        <v>2</v>
      </c>
      <c r="G38" s="13">
        <f t="shared" si="17"/>
        <v>8</v>
      </c>
      <c r="H38" s="13">
        <f t="shared" si="17"/>
      </c>
      <c r="I38" s="13">
        <f t="shared" si="17"/>
      </c>
      <c r="J38" s="13">
        <f t="shared" si="17"/>
        <v>1</v>
      </c>
      <c r="K38" s="13">
        <f t="shared" si="17"/>
        <v>6</v>
      </c>
      <c r="L38" s="14">
        <f t="shared" si="17"/>
        <v>8</v>
      </c>
    </row>
    <row r="39" spans="1:12" ht="19.5" customHeight="1" hidden="1">
      <c r="A39" s="38"/>
      <c r="B39" s="57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24.75" customHeight="1" hidden="1">
      <c r="A40" s="142" t="s">
        <v>6</v>
      </c>
      <c r="B40" s="54" t="s">
        <v>0</v>
      </c>
      <c r="C40" s="27"/>
      <c r="D40" s="28"/>
      <c r="E40" s="28"/>
      <c r="F40" s="28"/>
      <c r="G40" s="28"/>
      <c r="H40" s="28"/>
      <c r="I40" s="28"/>
      <c r="J40" s="28"/>
      <c r="K40" s="28"/>
      <c r="L40" s="29"/>
    </row>
    <row r="41" spans="1:12" ht="24.75" customHeight="1" hidden="1">
      <c r="A41" s="143"/>
      <c r="B41" s="55" t="s">
        <v>1</v>
      </c>
      <c r="C41" s="10">
        <f>IF(C40=0,"",RANK(C40,$C40:$L40,0))</f>
      </c>
      <c r="D41" s="10">
        <f aca="true" t="shared" si="18" ref="D41:L41">IF(D40=0,"",RANK(D40,$C40:$L40,0))</f>
      </c>
      <c r="E41" s="10">
        <f t="shared" si="18"/>
      </c>
      <c r="F41" s="10">
        <f t="shared" si="18"/>
      </c>
      <c r="G41" s="10">
        <f t="shared" si="18"/>
      </c>
      <c r="H41" s="10">
        <f t="shared" si="18"/>
      </c>
      <c r="I41" s="10">
        <f t="shared" si="18"/>
      </c>
      <c r="J41" s="10">
        <f t="shared" si="18"/>
      </c>
      <c r="K41" s="10">
        <f t="shared" si="18"/>
      </c>
      <c r="L41" s="12">
        <f t="shared" si="18"/>
      </c>
    </row>
    <row r="42" spans="1:12" ht="24.75" customHeight="1" hidden="1">
      <c r="A42" s="144"/>
      <c r="B42" s="56" t="s">
        <v>2</v>
      </c>
      <c r="C42" s="19">
        <f>IF(C40=0,"",INDEX($P$8:$P$17,MATCH(C41,$O$8:$O$17)))</f>
      </c>
      <c r="D42" s="19">
        <f aca="true" t="shared" si="19" ref="D42:L42">IF(D40=0,"",INDEX($P$8:$P$17,MATCH(D41,$O$8:$O$17)))</f>
      </c>
      <c r="E42" s="19">
        <f t="shared" si="19"/>
      </c>
      <c r="F42" s="19">
        <f t="shared" si="19"/>
      </c>
      <c r="G42" s="19">
        <f t="shared" si="19"/>
      </c>
      <c r="H42" s="19">
        <f t="shared" si="19"/>
      </c>
      <c r="I42" s="19">
        <f t="shared" si="19"/>
      </c>
      <c r="J42" s="19">
        <f t="shared" si="19"/>
      </c>
      <c r="K42" s="19">
        <f t="shared" si="19"/>
      </c>
      <c r="L42" s="14">
        <f t="shared" si="19"/>
      </c>
    </row>
    <row r="43" spans="1:12" ht="19.5" customHeight="1" hidden="1">
      <c r="A43" s="38"/>
      <c r="B43" s="57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24.75" customHeight="1" hidden="1">
      <c r="A44" s="142" t="s">
        <v>7</v>
      </c>
      <c r="B44" s="54" t="s">
        <v>0</v>
      </c>
      <c r="C44" s="27"/>
      <c r="D44" s="28"/>
      <c r="E44" s="28"/>
      <c r="F44" s="28"/>
      <c r="G44" s="28"/>
      <c r="H44" s="28"/>
      <c r="I44" s="28"/>
      <c r="J44" s="28"/>
      <c r="K44" s="28"/>
      <c r="L44" s="29"/>
    </row>
    <row r="45" spans="1:12" ht="24.75" customHeight="1" hidden="1">
      <c r="A45" s="143"/>
      <c r="B45" s="55" t="s">
        <v>1</v>
      </c>
      <c r="C45" s="10">
        <f>IF(C44=0,"",RANK(C44,$C44:$L44,0))</f>
      </c>
      <c r="D45" s="10">
        <f aca="true" t="shared" si="20" ref="D45:L45">IF(D44=0,"",RANK(D44,$C44:$L44,0))</f>
      </c>
      <c r="E45" s="10">
        <f t="shared" si="20"/>
      </c>
      <c r="F45" s="10">
        <f t="shared" si="20"/>
      </c>
      <c r="G45" s="10">
        <f t="shared" si="20"/>
      </c>
      <c r="H45" s="10">
        <f t="shared" si="20"/>
      </c>
      <c r="I45" s="10">
        <f t="shared" si="20"/>
      </c>
      <c r="J45" s="10">
        <f t="shared" si="20"/>
      </c>
      <c r="K45" s="10">
        <f t="shared" si="20"/>
      </c>
      <c r="L45" s="12">
        <f t="shared" si="20"/>
      </c>
    </row>
    <row r="46" spans="1:12" ht="24.75" customHeight="1" hidden="1">
      <c r="A46" s="144"/>
      <c r="B46" s="56" t="s">
        <v>2</v>
      </c>
      <c r="C46" s="19">
        <f>IF(C44=0,"",INDEX($P$8:$P$17,MATCH(C45,$O$8:$O$17)))</f>
      </c>
      <c r="D46" s="19">
        <f aca="true" t="shared" si="21" ref="D46:L46">IF(D44=0,"",INDEX($P$8:$P$17,MATCH(D45,$O$8:$O$17)))</f>
      </c>
      <c r="E46" s="19">
        <f t="shared" si="21"/>
      </c>
      <c r="F46" s="19">
        <f t="shared" si="21"/>
      </c>
      <c r="G46" s="19">
        <f t="shared" si="21"/>
      </c>
      <c r="H46" s="19">
        <f t="shared" si="21"/>
      </c>
      <c r="I46" s="19">
        <f t="shared" si="21"/>
      </c>
      <c r="J46" s="19">
        <f t="shared" si="21"/>
      </c>
      <c r="K46" s="19">
        <f t="shared" si="21"/>
      </c>
      <c r="L46" s="14">
        <f t="shared" si="21"/>
      </c>
    </row>
  </sheetData>
  <sheetProtection/>
  <mergeCells count="11">
    <mergeCell ref="A44:A46"/>
    <mergeCell ref="A8:A10"/>
    <mergeCell ref="A12:A14"/>
    <mergeCell ref="A16:A18"/>
    <mergeCell ref="A20:A22"/>
    <mergeCell ref="A24:A26"/>
    <mergeCell ref="A28:A30"/>
    <mergeCell ref="A1:L1"/>
    <mergeCell ref="A32:A34"/>
    <mergeCell ref="A36:A38"/>
    <mergeCell ref="A40:A42"/>
  </mergeCells>
  <conditionalFormatting sqref="C3:L4">
    <cfRule type="cellIs" priority="2" dxfId="0" operator="equal">
      <formula>0</formula>
    </cfRule>
  </conditionalFormatting>
  <conditionalFormatting sqref="C3:L4">
    <cfRule type="cellIs" priority="1" dxfId="0" operator="equal">
      <formula>0</formula>
    </cfRule>
  </conditionalFormatting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P46"/>
  <sheetViews>
    <sheetView zoomScale="60" zoomScaleNormal="60" zoomScalePageLayoutView="0" workbookViewId="0" topLeftCell="A1">
      <selection activeCell="T10" sqref="T10"/>
    </sheetView>
  </sheetViews>
  <sheetFormatPr defaultColWidth="11.421875" defaultRowHeight="15"/>
  <cols>
    <col min="1" max="1" width="20.7109375" style="36" customWidth="1"/>
    <col min="2" max="2" width="25.7109375" style="4" customWidth="1"/>
    <col min="3" max="6" width="22.7109375" style="7" customWidth="1"/>
    <col min="7" max="8" width="22.7109375" style="7" hidden="1" customWidth="1"/>
    <col min="9" max="12" width="22.7109375" style="7" customWidth="1"/>
    <col min="13" max="16" width="11.421875" style="5" hidden="1" customWidth="1"/>
    <col min="17" max="16384" width="11.421875" style="5" customWidth="1"/>
  </cols>
  <sheetData>
    <row r="1" spans="1:12" ht="49.5" customHeight="1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2:12" ht="19.5" customHeight="1">
      <c r="B2" s="8" t="s">
        <v>3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5</v>
      </c>
      <c r="J2" s="9">
        <v>6</v>
      </c>
      <c r="K2" s="9">
        <v>7</v>
      </c>
      <c r="L2" s="9">
        <v>8</v>
      </c>
    </row>
    <row r="3" spans="1:12" s="6" customFormat="1" ht="60.75">
      <c r="A3" s="37"/>
      <c r="B3" s="45" t="s">
        <v>26</v>
      </c>
      <c r="C3" s="46" t="str">
        <f>'Name Starter'!$A$18</f>
        <v>DZ Bk./Wintermann</v>
      </c>
      <c r="D3" s="46" t="str">
        <f>'Name Starter'!$A$21</f>
        <v>VWG</v>
      </c>
      <c r="E3" s="46" t="str">
        <f>'Name Starter'!$A$24</f>
        <v>Tele/Post 3</v>
      </c>
      <c r="F3" s="46" t="str">
        <f>'Name Starter'!$A$27</f>
        <v>Tele/Post 2</v>
      </c>
      <c r="G3" s="46" t="str">
        <f>'Name Starter'!$A$30</f>
        <v>Mannschaft 9</v>
      </c>
      <c r="H3" s="46" t="str">
        <f>'Name Starter'!$A$33</f>
        <v>Mannschaft 10</v>
      </c>
      <c r="I3" s="46" t="str">
        <f>'Name Starter'!$A$6</f>
        <v>BLB/Dorma-Hüppe</v>
      </c>
      <c r="J3" s="46" t="str">
        <f>'Name Starter'!$A$9</f>
        <v>TelePost 1</v>
      </c>
      <c r="K3" s="46" t="str">
        <f>'Name Starter'!$A$12</f>
        <v>FA Ol./ e. on</v>
      </c>
      <c r="L3" s="75" t="str">
        <f>'Name Starter'!$A$15</f>
        <v>Stadt Ol.1</v>
      </c>
    </row>
    <row r="4" spans="2:12" ht="39.75" customHeight="1">
      <c r="B4" s="50" t="s">
        <v>19</v>
      </c>
      <c r="C4" s="52" t="str">
        <f>'Name Starter'!$O$18</f>
        <v>Schmidt,Rolf</v>
      </c>
      <c r="D4" s="52" t="str">
        <f>'Name Starter'!$O$21</f>
        <v>Bruns,Lutz</v>
      </c>
      <c r="E4" s="52">
        <f>'Name Starter'!$O$24</f>
        <v>0</v>
      </c>
      <c r="F4" s="52">
        <f>'Name Starter'!$O$27</f>
        <v>0</v>
      </c>
      <c r="G4" s="52">
        <f>'Name Starter'!$O$30</f>
        <v>0</v>
      </c>
      <c r="H4" s="52">
        <f>'Name Starter'!$O$33</f>
        <v>0</v>
      </c>
      <c r="I4" s="52" t="str">
        <f>'Name Starter'!$O$6</f>
        <v>Merdes,Oliver</v>
      </c>
      <c r="J4" s="52" t="str">
        <f>'Name Starter'!$O$9</f>
        <v>Schneider,Jossi</v>
      </c>
      <c r="K4" s="52" t="str">
        <f>'Name Starter'!$O$12</f>
        <v>Springs,Dieter</v>
      </c>
      <c r="L4" s="76" t="str">
        <f>'Name Starter'!$O$15</f>
        <v>Lüschen,Anja</v>
      </c>
    </row>
    <row r="5" spans="2:12" ht="24.75" customHeight="1">
      <c r="B5" s="50" t="s">
        <v>2</v>
      </c>
      <c r="C5" s="48">
        <f>IF(C8=0,"",SUM(C10,C14,C18,C22,C26,C30,C34,C38,C42,C46))</f>
        <v>35</v>
      </c>
      <c r="D5" s="48">
        <f aca="true" t="shared" si="0" ref="D5:L5">IF(D8=0,"",SUM(D10,D14,D18,D22,D26,D30,D34,D38,D42,D46))</f>
        <v>49</v>
      </c>
      <c r="E5" s="48">
        <f t="shared" si="0"/>
      </c>
      <c r="F5" s="48">
        <f t="shared" si="0"/>
      </c>
      <c r="G5" s="48">
        <f t="shared" si="0"/>
      </c>
      <c r="H5" s="48">
        <f t="shared" si="0"/>
      </c>
      <c r="I5" s="48">
        <f t="shared" si="0"/>
        <v>50</v>
      </c>
      <c r="J5" s="48">
        <f t="shared" si="0"/>
        <v>47</v>
      </c>
      <c r="K5" s="48">
        <f t="shared" si="0"/>
        <v>49</v>
      </c>
      <c r="L5" s="49">
        <f t="shared" si="0"/>
        <v>39</v>
      </c>
    </row>
    <row r="6" spans="2:12" ht="24.75" customHeight="1">
      <c r="B6" s="51" t="s">
        <v>0</v>
      </c>
      <c r="C6" s="13">
        <f>IF(C8=0,"",SUM(C8,C12,C16,C20,C24,C28,C32,C36,C40,C44))</f>
        <v>546</v>
      </c>
      <c r="D6" s="13">
        <f aca="true" t="shared" si="1" ref="D6:L6">IF(D8=0,"",SUM(D8,D12,D16,D20,D24,D28,D32,D36,D40,D44))</f>
        <v>623</v>
      </c>
      <c r="E6" s="13">
        <f t="shared" si="1"/>
      </c>
      <c r="F6" s="13">
        <f t="shared" si="1"/>
      </c>
      <c r="G6" s="13">
        <f t="shared" si="1"/>
      </c>
      <c r="H6" s="13">
        <f t="shared" si="1"/>
      </c>
      <c r="I6" s="13">
        <f t="shared" si="1"/>
        <v>621</v>
      </c>
      <c r="J6" s="13">
        <f t="shared" si="1"/>
        <v>614</v>
      </c>
      <c r="K6" s="13">
        <f t="shared" si="1"/>
        <v>598</v>
      </c>
      <c r="L6" s="14">
        <f t="shared" si="1"/>
        <v>592</v>
      </c>
    </row>
    <row r="7" ht="30" customHeight="1">
      <c r="B7" s="36"/>
    </row>
    <row r="8" spans="1:16" ht="24.75" customHeight="1">
      <c r="A8" s="142" t="s">
        <v>40</v>
      </c>
      <c r="B8" s="54" t="s">
        <v>0</v>
      </c>
      <c r="C8" s="114">
        <v>71</v>
      </c>
      <c r="D8" s="115">
        <v>80</v>
      </c>
      <c r="E8" s="115">
        <v>0</v>
      </c>
      <c r="F8" s="115">
        <v>0</v>
      </c>
      <c r="G8" s="115"/>
      <c r="H8" s="115"/>
      <c r="I8" s="115">
        <v>70</v>
      </c>
      <c r="J8" s="115">
        <v>83</v>
      </c>
      <c r="K8" s="115">
        <v>80</v>
      </c>
      <c r="L8" s="118">
        <v>68</v>
      </c>
      <c r="O8" s="5">
        <v>1</v>
      </c>
      <c r="P8" s="5">
        <v>8</v>
      </c>
    </row>
    <row r="9" spans="1:16" ht="24.75" customHeight="1">
      <c r="A9" s="143"/>
      <c r="B9" s="55" t="s">
        <v>1</v>
      </c>
      <c r="C9" s="10">
        <f>IF(C8=0,"",RANK(C8,$C8:$L8,0))</f>
        <v>4</v>
      </c>
      <c r="D9" s="10">
        <f>IF(D8=0,"",RANK(D8,$C8:$L8,0))</f>
        <v>2</v>
      </c>
      <c r="E9" s="10">
        <f>IF(E8=0,"",RANK(E8,$C8:$L8,0))</f>
      </c>
      <c r="F9" s="10">
        <f aca="true" t="shared" si="2" ref="F9:L9">IF(F8=0,"",RANK(F8,$C8:$L8,0))</f>
      </c>
      <c r="G9" s="10">
        <f t="shared" si="2"/>
      </c>
      <c r="H9" s="10">
        <f t="shared" si="2"/>
      </c>
      <c r="I9" s="10">
        <f t="shared" si="2"/>
        <v>5</v>
      </c>
      <c r="J9" s="10">
        <f t="shared" si="2"/>
        <v>1</v>
      </c>
      <c r="K9" s="10">
        <f t="shared" si="2"/>
        <v>2</v>
      </c>
      <c r="L9" s="12">
        <f t="shared" si="2"/>
        <v>6</v>
      </c>
      <c r="O9" s="5">
        <v>2</v>
      </c>
      <c r="P9" s="5">
        <v>7</v>
      </c>
    </row>
    <row r="10" spans="1:16" ht="24.75" customHeight="1">
      <c r="A10" s="144"/>
      <c r="B10" s="56" t="s">
        <v>2</v>
      </c>
      <c r="C10" s="25">
        <f>IF(C8=0,"",INDEX($P8:$P17,MATCH(C9,$O8:$O17)))</f>
        <v>5</v>
      </c>
      <c r="D10" s="25">
        <f>IF(D8=0,"",INDEX($P8:$P17,MATCH(D9,$O8:$O17)))</f>
        <v>7</v>
      </c>
      <c r="E10" s="25">
        <f>IF(E8=0,"",INDEX($P8:$P17,MATCH(E9,$O8:$O17)))</f>
      </c>
      <c r="F10" s="25">
        <f aca="true" t="shared" si="3" ref="F10:L10">IF(F8=0,"",INDEX($P8:$P17,MATCH(F9,$O8:$O17)))</f>
      </c>
      <c r="G10" s="25">
        <f t="shared" si="3"/>
      </c>
      <c r="H10" s="25">
        <f t="shared" si="3"/>
      </c>
      <c r="I10" s="25">
        <f t="shared" si="3"/>
        <v>4</v>
      </c>
      <c r="J10" s="25">
        <f t="shared" si="3"/>
        <v>8</v>
      </c>
      <c r="K10" s="25">
        <f t="shared" si="3"/>
        <v>7</v>
      </c>
      <c r="L10" s="35">
        <f t="shared" si="3"/>
        <v>3</v>
      </c>
      <c r="O10" s="5">
        <v>3</v>
      </c>
      <c r="P10" s="5">
        <v>6</v>
      </c>
    </row>
    <row r="11" spans="2:16" ht="19.5" customHeight="1">
      <c r="B11" s="57"/>
      <c r="C11" s="15"/>
      <c r="D11" s="15"/>
      <c r="E11" s="15"/>
      <c r="F11" s="15"/>
      <c r="G11" s="15"/>
      <c r="H11" s="15"/>
      <c r="I11" s="15"/>
      <c r="J11" s="15"/>
      <c r="K11" s="15"/>
      <c r="L11" s="15"/>
      <c r="O11" s="5">
        <v>4</v>
      </c>
      <c r="P11" s="5">
        <v>5</v>
      </c>
    </row>
    <row r="12" spans="1:16" ht="24.75" customHeight="1">
      <c r="A12" s="138" t="s">
        <v>41</v>
      </c>
      <c r="B12" s="58" t="s">
        <v>0</v>
      </c>
      <c r="C12" s="116">
        <v>78</v>
      </c>
      <c r="D12" s="117">
        <v>73</v>
      </c>
      <c r="E12" s="117">
        <v>0</v>
      </c>
      <c r="F12" s="117">
        <v>0</v>
      </c>
      <c r="G12" s="117"/>
      <c r="H12" s="117"/>
      <c r="I12" s="117">
        <v>85</v>
      </c>
      <c r="J12" s="117">
        <v>79</v>
      </c>
      <c r="K12" s="117">
        <v>79</v>
      </c>
      <c r="L12" s="119">
        <v>75</v>
      </c>
      <c r="O12" s="5">
        <v>5</v>
      </c>
      <c r="P12" s="5">
        <v>4</v>
      </c>
    </row>
    <row r="13" spans="1:16" ht="24.75" customHeight="1">
      <c r="A13" s="139"/>
      <c r="B13" s="59" t="s">
        <v>1</v>
      </c>
      <c r="C13" s="16">
        <f>IF(C12=0,"",RANK(C12,$C12:$L12,0))</f>
        <v>4</v>
      </c>
      <c r="D13" s="17">
        <f>IF(D12=0,"",RANK(D12,$C12:$L12,0))</f>
        <v>6</v>
      </c>
      <c r="E13" s="17">
        <f>IF(E12=0,"",RANK(E12,$C12:$L12,0))</f>
      </c>
      <c r="F13" s="17">
        <f aca="true" t="shared" si="4" ref="F13:L13">IF(F12=0,"",RANK(F12,$C12:$L12,0))</f>
      </c>
      <c r="G13" s="17">
        <f t="shared" si="4"/>
      </c>
      <c r="H13" s="17">
        <f t="shared" si="4"/>
      </c>
      <c r="I13" s="17">
        <f t="shared" si="4"/>
        <v>1</v>
      </c>
      <c r="J13" s="17">
        <f t="shared" si="4"/>
        <v>2</v>
      </c>
      <c r="K13" s="17">
        <f t="shared" si="4"/>
        <v>2</v>
      </c>
      <c r="L13" s="33">
        <f t="shared" si="4"/>
        <v>5</v>
      </c>
      <c r="O13" s="5">
        <v>6</v>
      </c>
      <c r="P13" s="5">
        <v>3</v>
      </c>
    </row>
    <row r="14" spans="1:16" ht="24.75" customHeight="1">
      <c r="A14" s="140"/>
      <c r="B14" s="60" t="s">
        <v>2</v>
      </c>
      <c r="C14" s="18">
        <f>IF(C12=0,"",INDEX($P8:$P17,MATCH(C13,$O8:$O17)))</f>
        <v>5</v>
      </c>
      <c r="D14" s="26">
        <f>IF(D12=0,"",INDEX($P8:$P17,MATCH(D13,$O8:$O17)))</f>
        <v>3</v>
      </c>
      <c r="E14" s="26">
        <f aca="true" t="shared" si="5" ref="E14:L14">IF(E12=0,"",INDEX($P8:$P17,MATCH(E13,$O8:$O17)))</f>
      </c>
      <c r="F14" s="26">
        <f t="shared" si="5"/>
      </c>
      <c r="G14" s="26">
        <f t="shared" si="5"/>
      </c>
      <c r="H14" s="26">
        <f t="shared" si="5"/>
      </c>
      <c r="I14" s="26">
        <f t="shared" si="5"/>
        <v>8</v>
      </c>
      <c r="J14" s="26">
        <f t="shared" si="5"/>
        <v>7</v>
      </c>
      <c r="K14" s="26">
        <f t="shared" si="5"/>
        <v>7</v>
      </c>
      <c r="L14" s="34">
        <f t="shared" si="5"/>
        <v>4</v>
      </c>
      <c r="O14" s="5">
        <v>7</v>
      </c>
      <c r="P14" s="5">
        <v>2</v>
      </c>
    </row>
    <row r="15" spans="2:16" ht="19.5" customHeight="1">
      <c r="B15" s="57"/>
      <c r="C15" s="15"/>
      <c r="D15" s="15"/>
      <c r="E15" s="15"/>
      <c r="F15" s="15"/>
      <c r="G15" s="15"/>
      <c r="H15" s="15"/>
      <c r="I15" s="15"/>
      <c r="J15" s="15"/>
      <c r="K15" s="15"/>
      <c r="L15" s="15"/>
      <c r="O15" s="5">
        <v>8</v>
      </c>
      <c r="P15" s="5">
        <v>1</v>
      </c>
    </row>
    <row r="16" spans="1:16" ht="24.75" customHeight="1">
      <c r="A16" s="138" t="s">
        <v>42</v>
      </c>
      <c r="B16" s="54" t="s">
        <v>0</v>
      </c>
      <c r="C16" s="114">
        <v>64</v>
      </c>
      <c r="D16" s="115">
        <v>80</v>
      </c>
      <c r="E16" s="115">
        <v>0</v>
      </c>
      <c r="F16" s="115">
        <v>0</v>
      </c>
      <c r="G16" s="115"/>
      <c r="H16" s="115"/>
      <c r="I16" s="115">
        <v>81</v>
      </c>
      <c r="J16" s="115">
        <v>76</v>
      </c>
      <c r="K16" s="115">
        <v>77</v>
      </c>
      <c r="L16" s="118">
        <v>75</v>
      </c>
      <c r="O16" s="5">
        <v>9</v>
      </c>
      <c r="P16" s="5">
        <v>0</v>
      </c>
    </row>
    <row r="17" spans="1:16" ht="24.75" customHeight="1">
      <c r="A17" s="139"/>
      <c r="B17" s="55" t="s">
        <v>1</v>
      </c>
      <c r="C17" s="10">
        <f>IF(C16=0,"",RANK(C16,$C16:$L16,0))</f>
        <v>6</v>
      </c>
      <c r="D17" s="10">
        <f aca="true" t="shared" si="6" ref="D17:L17">IF(D16=0,"",RANK(D16,$C16:$L16,0))</f>
        <v>2</v>
      </c>
      <c r="E17" s="10"/>
      <c r="F17" s="10">
        <f t="shared" si="6"/>
      </c>
      <c r="G17" s="10">
        <f t="shared" si="6"/>
      </c>
      <c r="H17" s="10">
        <f t="shared" si="6"/>
      </c>
      <c r="I17" s="10">
        <f t="shared" si="6"/>
        <v>1</v>
      </c>
      <c r="J17" s="10">
        <f t="shared" si="6"/>
        <v>4</v>
      </c>
      <c r="K17" s="10">
        <f t="shared" si="6"/>
        <v>3</v>
      </c>
      <c r="L17" s="12">
        <f t="shared" si="6"/>
        <v>5</v>
      </c>
      <c r="O17" s="5">
        <v>10</v>
      </c>
      <c r="P17" s="5">
        <v>0</v>
      </c>
    </row>
    <row r="18" spans="1:12" ht="24.75" customHeight="1">
      <c r="A18" s="140"/>
      <c r="B18" s="56" t="s">
        <v>2</v>
      </c>
      <c r="C18" s="19">
        <f>IF(C16=0,"",INDEX($P8:$P17,MATCH(C17,$O8:$O17)))</f>
        <v>3</v>
      </c>
      <c r="D18" s="19">
        <f aca="true" t="shared" si="7" ref="D18:L18">IF(D16=0,"",INDEX($P8:$P17,MATCH(D17,$O8:$O17)))</f>
        <v>7</v>
      </c>
      <c r="E18" s="19">
        <f t="shared" si="7"/>
      </c>
      <c r="F18" s="19">
        <f t="shared" si="7"/>
      </c>
      <c r="G18" s="19">
        <f t="shared" si="7"/>
      </c>
      <c r="H18" s="19">
        <f t="shared" si="7"/>
      </c>
      <c r="I18" s="19">
        <f t="shared" si="7"/>
        <v>8</v>
      </c>
      <c r="J18" s="19">
        <f t="shared" si="7"/>
        <v>5</v>
      </c>
      <c r="K18" s="19">
        <f t="shared" si="7"/>
        <v>6</v>
      </c>
      <c r="L18" s="14">
        <f t="shared" si="7"/>
        <v>4</v>
      </c>
    </row>
    <row r="19" spans="1:12" ht="19.5" customHeight="1">
      <c r="A19" s="38" t="s">
        <v>47</v>
      </c>
      <c r="B19" s="57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24.75" customHeight="1">
      <c r="A20" s="138" t="s">
        <v>43</v>
      </c>
      <c r="B20" s="54" t="s">
        <v>0</v>
      </c>
      <c r="C20" s="114">
        <v>77</v>
      </c>
      <c r="D20" s="115">
        <v>73</v>
      </c>
      <c r="E20" s="115">
        <v>0</v>
      </c>
      <c r="F20" s="115">
        <v>0</v>
      </c>
      <c r="G20" s="115"/>
      <c r="H20" s="115"/>
      <c r="I20" s="115">
        <v>79</v>
      </c>
      <c r="J20" s="115">
        <v>75</v>
      </c>
      <c r="K20" s="115">
        <v>82</v>
      </c>
      <c r="L20" s="118">
        <v>70</v>
      </c>
    </row>
    <row r="21" spans="1:12" ht="24.75" customHeight="1">
      <c r="A21" s="139"/>
      <c r="B21" s="55" t="s">
        <v>1</v>
      </c>
      <c r="C21" s="10">
        <f>IF(C20=0,"",RANK(C20,$C20:$L20,0))</f>
        <v>3</v>
      </c>
      <c r="D21" s="10">
        <f aca="true" t="shared" si="8" ref="D21:L21">IF(D20=0,"",RANK(D20,$C20:$L20,0))</f>
        <v>5</v>
      </c>
      <c r="E21" s="10">
        <f t="shared" si="8"/>
      </c>
      <c r="F21" s="10">
        <f t="shared" si="8"/>
      </c>
      <c r="G21" s="10">
        <f t="shared" si="8"/>
      </c>
      <c r="H21" s="10">
        <f t="shared" si="8"/>
      </c>
      <c r="I21" s="10">
        <f t="shared" si="8"/>
        <v>2</v>
      </c>
      <c r="J21" s="10">
        <f t="shared" si="8"/>
        <v>4</v>
      </c>
      <c r="K21" s="10">
        <f t="shared" si="8"/>
        <v>1</v>
      </c>
      <c r="L21" s="12">
        <f t="shared" si="8"/>
        <v>6</v>
      </c>
    </row>
    <row r="22" spans="1:12" ht="24.75" customHeight="1">
      <c r="A22" s="140"/>
      <c r="B22" s="56" t="s">
        <v>2</v>
      </c>
      <c r="C22" s="19">
        <f>IF(C20=0,"",INDEX($P8:$P17,MATCH(C21,$O8:$O17)))</f>
        <v>6</v>
      </c>
      <c r="D22" s="19">
        <f aca="true" t="shared" si="9" ref="D22:L22">IF(D20=0,"",INDEX($P8:$P17,MATCH(D21,$O8:$O17)))</f>
        <v>4</v>
      </c>
      <c r="E22" s="19">
        <f t="shared" si="9"/>
      </c>
      <c r="F22" s="19">
        <f t="shared" si="9"/>
      </c>
      <c r="G22" s="19">
        <f t="shared" si="9"/>
      </c>
      <c r="H22" s="19">
        <f t="shared" si="9"/>
      </c>
      <c r="I22" s="19">
        <f t="shared" si="9"/>
        <v>7</v>
      </c>
      <c r="J22" s="19">
        <f t="shared" si="9"/>
        <v>5</v>
      </c>
      <c r="K22" s="19">
        <f t="shared" si="9"/>
        <v>8</v>
      </c>
      <c r="L22" s="14">
        <f t="shared" si="9"/>
        <v>3</v>
      </c>
    </row>
    <row r="23" spans="1:12" ht="19.5" customHeight="1">
      <c r="A23" s="38"/>
      <c r="B23" s="57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24.75" customHeight="1">
      <c r="A24" s="142" t="s">
        <v>44</v>
      </c>
      <c r="B24" s="54" t="s">
        <v>0</v>
      </c>
      <c r="C24" s="114">
        <v>49</v>
      </c>
      <c r="D24" s="115">
        <v>79</v>
      </c>
      <c r="E24" s="115">
        <v>0</v>
      </c>
      <c r="F24" s="115">
        <v>0</v>
      </c>
      <c r="G24" s="115"/>
      <c r="H24" s="115"/>
      <c r="I24" s="115">
        <v>77</v>
      </c>
      <c r="J24" s="115">
        <v>82</v>
      </c>
      <c r="K24" s="115">
        <v>68</v>
      </c>
      <c r="L24" s="118">
        <v>72</v>
      </c>
    </row>
    <row r="25" spans="1:12" ht="24.75" customHeight="1">
      <c r="A25" s="143"/>
      <c r="B25" s="55" t="s">
        <v>1</v>
      </c>
      <c r="C25" s="10">
        <f>IF(C24=0,"",RANK(C24,$C24:$L24,0))</f>
        <v>6</v>
      </c>
      <c r="D25" s="10">
        <f aca="true" t="shared" si="10" ref="D25:L25">IF(D24=0,"",RANK(D24,$C24:$L24,0))</f>
        <v>2</v>
      </c>
      <c r="E25" s="10">
        <f t="shared" si="10"/>
      </c>
      <c r="F25" s="10">
        <f t="shared" si="10"/>
      </c>
      <c r="G25" s="10">
        <f t="shared" si="10"/>
      </c>
      <c r="H25" s="10">
        <f t="shared" si="10"/>
      </c>
      <c r="I25" s="10">
        <f t="shared" si="10"/>
        <v>3</v>
      </c>
      <c r="J25" s="10">
        <f t="shared" si="10"/>
        <v>1</v>
      </c>
      <c r="K25" s="10">
        <f t="shared" si="10"/>
        <v>5</v>
      </c>
      <c r="L25" s="12">
        <f t="shared" si="10"/>
        <v>4</v>
      </c>
    </row>
    <row r="26" spans="1:12" ht="24.75" customHeight="1">
      <c r="A26" s="144"/>
      <c r="B26" s="56" t="s">
        <v>2</v>
      </c>
      <c r="C26" s="19">
        <f>IF(C24=0,"",INDEX($P$8:$P$17,MATCH(C25,$O$8:$O$17)))</f>
        <v>3</v>
      </c>
      <c r="D26" s="19">
        <f aca="true" t="shared" si="11" ref="D26:L26">IF(D24=0,"",INDEX($P$8:$P$17,MATCH(D25,$O$8:$O$17)))</f>
        <v>7</v>
      </c>
      <c r="E26" s="19">
        <f t="shared" si="11"/>
      </c>
      <c r="F26" s="19">
        <f t="shared" si="11"/>
      </c>
      <c r="G26" s="19">
        <f t="shared" si="11"/>
      </c>
      <c r="H26" s="19">
        <f t="shared" si="11"/>
      </c>
      <c r="I26" s="19">
        <f t="shared" si="11"/>
        <v>6</v>
      </c>
      <c r="J26" s="19">
        <f t="shared" si="11"/>
        <v>8</v>
      </c>
      <c r="K26" s="19">
        <f t="shared" si="11"/>
        <v>4</v>
      </c>
      <c r="L26" s="14">
        <f t="shared" si="11"/>
        <v>5</v>
      </c>
    </row>
    <row r="27" spans="1:12" ht="19.5" customHeight="1">
      <c r="A27" s="38"/>
      <c r="B27" s="57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24.75" customHeight="1">
      <c r="A28" s="142" t="s">
        <v>48</v>
      </c>
      <c r="B28" s="54" t="s">
        <v>0</v>
      </c>
      <c r="C28" s="114">
        <v>72</v>
      </c>
      <c r="D28" s="115">
        <v>83</v>
      </c>
      <c r="E28" s="115">
        <v>0</v>
      </c>
      <c r="F28" s="115">
        <v>0</v>
      </c>
      <c r="G28" s="115"/>
      <c r="H28" s="115"/>
      <c r="I28" s="115">
        <v>78</v>
      </c>
      <c r="J28" s="115">
        <v>67</v>
      </c>
      <c r="K28" s="115">
        <v>81</v>
      </c>
      <c r="L28" s="118">
        <v>71</v>
      </c>
    </row>
    <row r="29" spans="1:12" ht="24.75" customHeight="1">
      <c r="A29" s="143"/>
      <c r="B29" s="55" t="s">
        <v>1</v>
      </c>
      <c r="C29" s="10">
        <f>IF(C28=0,"",RANK(C28,$C28:$L28,0))</f>
        <v>4</v>
      </c>
      <c r="D29" s="10">
        <f aca="true" t="shared" si="12" ref="D29:L29">IF(D28=0,"",RANK(D28,$C28:$L28,0))</f>
        <v>1</v>
      </c>
      <c r="E29" s="10">
        <f t="shared" si="12"/>
      </c>
      <c r="F29" s="10">
        <f t="shared" si="12"/>
      </c>
      <c r="G29" s="10">
        <f t="shared" si="12"/>
      </c>
      <c r="H29" s="10">
        <f t="shared" si="12"/>
      </c>
      <c r="I29" s="10">
        <f t="shared" si="12"/>
        <v>3</v>
      </c>
      <c r="J29" s="10">
        <f t="shared" si="12"/>
        <v>6</v>
      </c>
      <c r="K29" s="10">
        <f t="shared" si="12"/>
        <v>2</v>
      </c>
      <c r="L29" s="12">
        <f t="shared" si="12"/>
        <v>5</v>
      </c>
    </row>
    <row r="30" spans="1:12" ht="24.75" customHeight="1">
      <c r="A30" s="144"/>
      <c r="B30" s="56" t="s">
        <v>2</v>
      </c>
      <c r="C30" s="19">
        <f>IF(C28=0,"",INDEX($P$8:$P$17,MATCH(C29,$O$8:$O$17)))</f>
        <v>5</v>
      </c>
      <c r="D30" s="19">
        <f aca="true" t="shared" si="13" ref="D30:L30">IF(D28=0,"",INDEX($P$8:$P$17,MATCH(D29,$O$8:$O$17)))</f>
        <v>8</v>
      </c>
      <c r="E30" s="19">
        <f t="shared" si="13"/>
      </c>
      <c r="F30" s="19">
        <f t="shared" si="13"/>
      </c>
      <c r="G30" s="19">
        <f t="shared" si="13"/>
      </c>
      <c r="H30" s="19">
        <f t="shared" si="13"/>
      </c>
      <c r="I30" s="19">
        <f t="shared" si="13"/>
        <v>6</v>
      </c>
      <c r="J30" s="19">
        <f t="shared" si="13"/>
        <v>3</v>
      </c>
      <c r="K30" s="19">
        <f t="shared" si="13"/>
        <v>7</v>
      </c>
      <c r="L30" s="14">
        <f t="shared" si="13"/>
        <v>4</v>
      </c>
    </row>
    <row r="31" spans="1:12" ht="19.5" customHeight="1">
      <c r="A31" s="38"/>
      <c r="B31" s="57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24.75" customHeight="1">
      <c r="A32" s="142" t="s">
        <v>49</v>
      </c>
      <c r="B32" s="54" t="s">
        <v>0</v>
      </c>
      <c r="C32" s="114">
        <v>74</v>
      </c>
      <c r="D32" s="115">
        <v>78</v>
      </c>
      <c r="E32" s="115">
        <v>0</v>
      </c>
      <c r="F32" s="115">
        <v>0</v>
      </c>
      <c r="G32" s="115"/>
      <c r="H32" s="115"/>
      <c r="I32" s="115">
        <v>74</v>
      </c>
      <c r="J32" s="115">
        <v>78</v>
      </c>
      <c r="K32" s="115">
        <v>53</v>
      </c>
      <c r="L32" s="118">
        <v>79</v>
      </c>
    </row>
    <row r="33" spans="1:12" ht="24.75" customHeight="1">
      <c r="A33" s="143"/>
      <c r="B33" s="55" t="s">
        <v>1</v>
      </c>
      <c r="C33" s="10">
        <f>IF(C32=0,"",RANK(C32,$C32:$L32,0))</f>
        <v>4</v>
      </c>
      <c r="D33" s="10">
        <f aca="true" t="shared" si="14" ref="D33:L33">IF(D32=0,"",RANK(D32,$C32:$L32,0))</f>
        <v>2</v>
      </c>
      <c r="E33" s="10">
        <f t="shared" si="14"/>
      </c>
      <c r="F33" s="10">
        <f t="shared" si="14"/>
      </c>
      <c r="G33" s="10">
        <f t="shared" si="14"/>
      </c>
      <c r="H33" s="10">
        <f t="shared" si="14"/>
      </c>
      <c r="I33" s="10">
        <f t="shared" si="14"/>
        <v>4</v>
      </c>
      <c r="J33" s="10">
        <f t="shared" si="14"/>
        <v>2</v>
      </c>
      <c r="K33" s="10">
        <f t="shared" si="14"/>
        <v>6</v>
      </c>
      <c r="L33" s="12">
        <f t="shared" si="14"/>
        <v>1</v>
      </c>
    </row>
    <row r="34" spans="1:12" ht="24.75" customHeight="1">
      <c r="A34" s="144"/>
      <c r="B34" s="56" t="s">
        <v>2</v>
      </c>
      <c r="C34" s="19">
        <f>IF(C32=0,"",INDEX($P$8:$P$17,MATCH(C33,$O$8:$O$17)))</f>
        <v>5</v>
      </c>
      <c r="D34" s="19">
        <f aca="true" t="shared" si="15" ref="D34:L34">IF(D32=0,"",INDEX($P$8:$P$17,MATCH(D33,$O$8:$O$17)))</f>
        <v>7</v>
      </c>
      <c r="E34" s="19">
        <f t="shared" si="15"/>
      </c>
      <c r="F34" s="19">
        <f t="shared" si="15"/>
      </c>
      <c r="G34" s="19">
        <f t="shared" si="15"/>
      </c>
      <c r="H34" s="19">
        <f t="shared" si="15"/>
      </c>
      <c r="I34" s="19">
        <f t="shared" si="15"/>
        <v>5</v>
      </c>
      <c r="J34" s="19">
        <f t="shared" si="15"/>
        <v>7</v>
      </c>
      <c r="K34" s="19">
        <f t="shared" si="15"/>
        <v>3</v>
      </c>
      <c r="L34" s="14">
        <f t="shared" si="15"/>
        <v>8</v>
      </c>
    </row>
    <row r="35" spans="1:12" ht="19.5" customHeight="1">
      <c r="A35" s="38"/>
      <c r="B35" s="57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24.75" customHeight="1">
      <c r="A36" s="142" t="s">
        <v>5</v>
      </c>
      <c r="B36" s="54" t="s">
        <v>0</v>
      </c>
      <c r="C36" s="114">
        <v>61</v>
      </c>
      <c r="D36" s="115">
        <v>77</v>
      </c>
      <c r="E36" s="115">
        <v>0</v>
      </c>
      <c r="F36" s="115">
        <v>0</v>
      </c>
      <c r="G36" s="115"/>
      <c r="H36" s="115"/>
      <c r="I36" s="115">
        <v>77</v>
      </c>
      <c r="J36" s="115">
        <v>74</v>
      </c>
      <c r="K36" s="115">
        <v>78</v>
      </c>
      <c r="L36" s="118">
        <v>82</v>
      </c>
    </row>
    <row r="37" spans="1:12" ht="24.75" customHeight="1">
      <c r="A37" s="143"/>
      <c r="B37" s="55" t="s">
        <v>1</v>
      </c>
      <c r="C37" s="10">
        <f>IF(C36=0,"",RANK(C36,$C36:$L36,0))</f>
        <v>6</v>
      </c>
      <c r="D37" s="11">
        <f aca="true" t="shared" si="16" ref="D37:L37">IF(D36=0,"",RANK(D36,$C36:$L36,0))</f>
        <v>3</v>
      </c>
      <c r="E37" s="11">
        <f t="shared" si="16"/>
      </c>
      <c r="F37" s="11">
        <f t="shared" si="16"/>
      </c>
      <c r="G37" s="11">
        <f t="shared" si="16"/>
      </c>
      <c r="H37" s="11">
        <f t="shared" si="16"/>
      </c>
      <c r="I37" s="11">
        <f t="shared" si="16"/>
        <v>3</v>
      </c>
      <c r="J37" s="11">
        <f t="shared" si="16"/>
        <v>5</v>
      </c>
      <c r="K37" s="11">
        <f t="shared" si="16"/>
        <v>2</v>
      </c>
      <c r="L37" s="12">
        <f t="shared" si="16"/>
        <v>1</v>
      </c>
    </row>
    <row r="38" spans="1:12" ht="24.75" customHeight="1">
      <c r="A38" s="144"/>
      <c r="B38" s="56" t="s">
        <v>2</v>
      </c>
      <c r="C38" s="19">
        <f>IF(C36=0,"",INDEX($P$8:$P$17,MATCH(C37,$O$8:$O$17)))</f>
        <v>3</v>
      </c>
      <c r="D38" s="13">
        <f aca="true" t="shared" si="17" ref="D38:L38">IF(D36=0,"",INDEX($P$8:$P$17,MATCH(D37,$O$8:$O$17)))</f>
        <v>6</v>
      </c>
      <c r="E38" s="13">
        <f t="shared" si="17"/>
      </c>
      <c r="F38" s="13">
        <f t="shared" si="17"/>
      </c>
      <c r="G38" s="13">
        <f t="shared" si="17"/>
      </c>
      <c r="H38" s="13">
        <f t="shared" si="17"/>
      </c>
      <c r="I38" s="13">
        <f t="shared" si="17"/>
        <v>6</v>
      </c>
      <c r="J38" s="13">
        <f t="shared" si="17"/>
        <v>4</v>
      </c>
      <c r="K38" s="13">
        <f t="shared" si="17"/>
        <v>7</v>
      </c>
      <c r="L38" s="14">
        <f t="shared" si="17"/>
        <v>8</v>
      </c>
    </row>
    <row r="39" spans="1:12" ht="19.5" customHeight="1" hidden="1">
      <c r="A39" s="38"/>
      <c r="B39" s="57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24.75" customHeight="1" hidden="1">
      <c r="A40" s="142" t="s">
        <v>6</v>
      </c>
      <c r="B40" s="54" t="s">
        <v>0</v>
      </c>
      <c r="C40" s="27"/>
      <c r="D40" s="28"/>
      <c r="E40" s="28"/>
      <c r="F40" s="28"/>
      <c r="G40" s="28"/>
      <c r="H40" s="28"/>
      <c r="I40" s="28"/>
      <c r="J40" s="28"/>
      <c r="K40" s="28"/>
      <c r="L40" s="29"/>
    </row>
    <row r="41" spans="1:12" ht="24.75" customHeight="1" hidden="1">
      <c r="A41" s="143"/>
      <c r="B41" s="55" t="s">
        <v>1</v>
      </c>
      <c r="C41" s="10">
        <f>IF(C40=0,"",RANK(C40,$C40:$L40,0))</f>
      </c>
      <c r="D41" s="10">
        <f aca="true" t="shared" si="18" ref="D41:L41">IF(D40=0,"",RANK(D40,$C40:$L40,0))</f>
      </c>
      <c r="E41" s="10">
        <f t="shared" si="18"/>
      </c>
      <c r="F41" s="10">
        <f t="shared" si="18"/>
      </c>
      <c r="G41" s="10">
        <f t="shared" si="18"/>
      </c>
      <c r="H41" s="10">
        <f t="shared" si="18"/>
      </c>
      <c r="I41" s="10">
        <f t="shared" si="18"/>
      </c>
      <c r="J41" s="10">
        <f t="shared" si="18"/>
      </c>
      <c r="K41" s="10">
        <f t="shared" si="18"/>
      </c>
      <c r="L41" s="12">
        <f t="shared" si="18"/>
      </c>
    </row>
    <row r="42" spans="1:12" ht="24.75" customHeight="1" hidden="1">
      <c r="A42" s="144"/>
      <c r="B42" s="56" t="s">
        <v>2</v>
      </c>
      <c r="C42" s="19">
        <f>IF(C40=0,"",INDEX($P$8:$P$17,MATCH(C41,$O$8:$O$17)))</f>
      </c>
      <c r="D42" s="19">
        <f aca="true" t="shared" si="19" ref="D42:L42">IF(D40=0,"",INDEX($P$8:$P$17,MATCH(D41,$O$8:$O$17)))</f>
      </c>
      <c r="E42" s="19">
        <f t="shared" si="19"/>
      </c>
      <c r="F42" s="19">
        <f t="shared" si="19"/>
      </c>
      <c r="G42" s="19">
        <f t="shared" si="19"/>
      </c>
      <c r="H42" s="19">
        <f t="shared" si="19"/>
      </c>
      <c r="I42" s="19">
        <f t="shared" si="19"/>
      </c>
      <c r="J42" s="19">
        <f t="shared" si="19"/>
      </c>
      <c r="K42" s="19">
        <f t="shared" si="19"/>
      </c>
      <c r="L42" s="14">
        <f t="shared" si="19"/>
      </c>
    </row>
    <row r="43" spans="1:12" ht="19.5" customHeight="1" hidden="1">
      <c r="A43" s="38"/>
      <c r="B43" s="57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24.75" customHeight="1" hidden="1">
      <c r="A44" s="142" t="s">
        <v>7</v>
      </c>
      <c r="B44" s="54" t="s">
        <v>0</v>
      </c>
      <c r="C44" s="27"/>
      <c r="D44" s="28"/>
      <c r="E44" s="28"/>
      <c r="F44" s="28"/>
      <c r="G44" s="28"/>
      <c r="H44" s="28"/>
      <c r="I44" s="28"/>
      <c r="J44" s="28"/>
      <c r="K44" s="28"/>
      <c r="L44" s="29"/>
    </row>
    <row r="45" spans="1:12" ht="24.75" customHeight="1" hidden="1">
      <c r="A45" s="143"/>
      <c r="B45" s="55" t="s">
        <v>1</v>
      </c>
      <c r="C45" s="10">
        <f>IF(C44=0,"",RANK(C44,$C44:$L44,0))</f>
      </c>
      <c r="D45" s="10">
        <f aca="true" t="shared" si="20" ref="D45:L45">IF(D44=0,"",RANK(D44,$C44:$L44,0))</f>
      </c>
      <c r="E45" s="10">
        <f t="shared" si="20"/>
      </c>
      <c r="F45" s="10">
        <f t="shared" si="20"/>
      </c>
      <c r="G45" s="10">
        <f t="shared" si="20"/>
      </c>
      <c r="H45" s="10">
        <f t="shared" si="20"/>
      </c>
      <c r="I45" s="10">
        <f t="shared" si="20"/>
      </c>
      <c r="J45" s="10">
        <f t="shared" si="20"/>
      </c>
      <c r="K45" s="10">
        <f t="shared" si="20"/>
      </c>
      <c r="L45" s="12">
        <f t="shared" si="20"/>
      </c>
    </row>
    <row r="46" spans="1:12" ht="24.75" customHeight="1" hidden="1">
      <c r="A46" s="144"/>
      <c r="B46" s="56" t="s">
        <v>2</v>
      </c>
      <c r="C46" s="19">
        <f>IF(C44=0,"",INDEX($P$8:$P$17,MATCH(C45,$O$8:$O$17)))</f>
      </c>
      <c r="D46" s="19">
        <f aca="true" t="shared" si="21" ref="D46:L46">IF(D44=0,"",INDEX($P$8:$P$17,MATCH(D45,$O$8:$O$17)))</f>
      </c>
      <c r="E46" s="19">
        <f t="shared" si="21"/>
      </c>
      <c r="F46" s="19">
        <f t="shared" si="21"/>
      </c>
      <c r="G46" s="19">
        <f t="shared" si="21"/>
      </c>
      <c r="H46" s="19">
        <f t="shared" si="21"/>
      </c>
      <c r="I46" s="19">
        <f t="shared" si="21"/>
      </c>
      <c r="J46" s="19">
        <f t="shared" si="21"/>
      </c>
      <c r="K46" s="19">
        <f t="shared" si="21"/>
      </c>
      <c r="L46" s="14">
        <f t="shared" si="21"/>
      </c>
    </row>
  </sheetData>
  <sheetProtection/>
  <mergeCells count="11">
    <mergeCell ref="A44:A46"/>
    <mergeCell ref="A8:A10"/>
    <mergeCell ref="A12:A14"/>
    <mergeCell ref="A16:A18"/>
    <mergeCell ref="A20:A22"/>
    <mergeCell ref="A24:A26"/>
    <mergeCell ref="A28:A30"/>
    <mergeCell ref="A1:L1"/>
    <mergeCell ref="A32:A34"/>
    <mergeCell ref="A36:A38"/>
    <mergeCell ref="A40:A42"/>
  </mergeCells>
  <conditionalFormatting sqref="C3:L4">
    <cfRule type="cellIs" priority="1" dxfId="0" operator="equal">
      <formula>0</formula>
    </cfRule>
  </conditionalFormatting>
  <printOptions horizontalCentered="1"/>
  <pageMargins left="0" right="0" top="0.1968503937007874" bottom="0.1968503937007874" header="0.31496062992125984" footer="0.31496062992125984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60" zoomScaleNormal="80" zoomScalePageLayoutView="0" workbookViewId="0" topLeftCell="C1">
      <selection activeCell="K39" sqref="K39:K40"/>
    </sheetView>
  </sheetViews>
  <sheetFormatPr defaultColWidth="11.421875" defaultRowHeight="15"/>
  <cols>
    <col min="1" max="1" width="5.57421875" style="21" customWidth="1"/>
    <col min="2" max="2" width="27.140625" style="135" bestFit="1" customWidth="1"/>
    <col min="3" max="3" width="32.28125" style="0" bestFit="1" customWidth="1"/>
    <col min="4" max="4" width="5.00390625" style="23" customWidth="1"/>
    <col min="5" max="5" width="9.421875" style="23" customWidth="1"/>
    <col min="6" max="6" width="11.421875" style="21" customWidth="1"/>
    <col min="12" max="12" width="24.8515625" style="0" customWidth="1"/>
    <col min="13" max="13" width="31.8515625" style="0" customWidth="1"/>
    <col min="14" max="14" width="11.7109375" style="21" customWidth="1"/>
    <col min="15" max="15" width="9.00390625" style="0" customWidth="1"/>
    <col min="16" max="16" width="23.421875" style="0" customWidth="1"/>
    <col min="17" max="17" width="32.28125" style="0" bestFit="1" customWidth="1"/>
    <col min="18" max="18" width="9.7109375" style="96" customWidth="1"/>
  </cols>
  <sheetData>
    <row r="1" spans="1:18" s="95" customFormat="1" ht="46.5" customHeight="1">
      <c r="A1" s="120"/>
      <c r="B1" s="134"/>
      <c r="C1" s="121"/>
      <c r="D1" s="122"/>
      <c r="E1" s="122"/>
      <c r="F1" s="120"/>
      <c r="G1" s="121"/>
      <c r="H1" s="121"/>
      <c r="I1" s="121"/>
      <c r="J1" s="121"/>
      <c r="K1" s="121"/>
      <c r="L1" s="123" t="s">
        <v>19</v>
      </c>
      <c r="M1" s="123" t="s">
        <v>21</v>
      </c>
      <c r="N1" s="124" t="s">
        <v>2</v>
      </c>
      <c r="O1" s="121"/>
      <c r="P1" s="123" t="s">
        <v>19</v>
      </c>
      <c r="Q1" s="123" t="s">
        <v>21</v>
      </c>
      <c r="R1" s="125" t="s">
        <v>0</v>
      </c>
    </row>
    <row r="2" spans="1:18" ht="15.75">
      <c r="A2" s="126">
        <v>1</v>
      </c>
      <c r="B2" s="133">
        <f>'1.Spieler'!C4</f>
        <v>0</v>
      </c>
      <c r="C2" s="127" t="str">
        <f>'1.Spieler'!C3</f>
        <v>BLB/Dorma-Hüppe</v>
      </c>
      <c r="D2" s="128">
        <f>SUM(F2+G2)</f>
        <v>49.0001</v>
      </c>
      <c r="E2" s="128">
        <f>SUM(H2+I2)</f>
        <v>604.0001</v>
      </c>
      <c r="F2" s="126">
        <f>'1.Spieler'!$C$5</f>
        <v>49</v>
      </c>
      <c r="G2" s="127">
        <v>0.0001</v>
      </c>
      <c r="H2" s="127">
        <f>'1.Spieler'!$C$6</f>
        <v>604</v>
      </c>
      <c r="I2" s="127">
        <v>0.0001</v>
      </c>
      <c r="J2" s="127"/>
      <c r="K2" s="126">
        <v>1</v>
      </c>
      <c r="L2" s="127" t="e">
        <f aca="true" t="shared" si="0" ref="L2:L36">IF(C2=0,"",INDEX(B$2:B$37,MATCH(N2,D$2:D$37,0)))</f>
        <v>#VALUE!</v>
      </c>
      <c r="M2" s="129" t="e">
        <f aca="true" t="shared" si="1" ref="M2:M30">IF(D2=0,"",INDEX(C$2:C$37,MATCH(N2,D$2:D$37,0)))</f>
        <v>#VALUE!</v>
      </c>
      <c r="N2" s="128" t="e">
        <f>LARGE(D$2:D$37,ROW()-1)</f>
        <v>#VALUE!</v>
      </c>
      <c r="O2" s="127"/>
      <c r="P2" s="127" t="e">
        <f aca="true" t="shared" si="2" ref="P2:P30">IF(R2=0,"",INDEX(B$2:B$37,MATCH(R2,E$2:E$37,0)))</f>
        <v>#VALUE!</v>
      </c>
      <c r="Q2" s="127" t="e">
        <f aca="true" t="shared" si="3" ref="Q2:Q30">IF(R2=0,"",INDEX(C$2:C$37,MATCH(R2,E$2:E$37,0)))</f>
        <v>#VALUE!</v>
      </c>
      <c r="R2" s="122" t="e">
        <f>LARGE(E$2:E$37,ROW()-1)</f>
        <v>#VALUE!</v>
      </c>
    </row>
    <row r="3" spans="1:18" ht="15.75">
      <c r="A3" s="126">
        <v>1</v>
      </c>
      <c r="B3" s="133" t="str">
        <f>'1.Spieler'!D4</f>
        <v>Fähnrich,Hans</v>
      </c>
      <c r="C3" s="127" t="str">
        <f>'1.Spieler'!D3</f>
        <v>TelePost 1</v>
      </c>
      <c r="D3" s="128">
        <f aca="true" t="shared" si="4" ref="D3:D34">SUM(F3+G3)</f>
        <v>42.0002</v>
      </c>
      <c r="E3" s="128">
        <f aca="true" t="shared" si="5" ref="E3:E34">SUM(H3+I3)</f>
        <v>596.0002</v>
      </c>
      <c r="F3" s="126">
        <f>'1.Spieler'!$D$5</f>
        <v>42</v>
      </c>
      <c r="G3" s="127">
        <v>0.0002</v>
      </c>
      <c r="H3" s="127">
        <f>'1.Spieler'!$D$6</f>
        <v>596</v>
      </c>
      <c r="I3" s="127">
        <v>0.0002</v>
      </c>
      <c r="J3" s="127"/>
      <c r="K3" s="126">
        <v>2</v>
      </c>
      <c r="L3" s="127" t="e">
        <f t="shared" si="0"/>
        <v>#VALUE!</v>
      </c>
      <c r="M3" s="129" t="e">
        <f t="shared" si="1"/>
        <v>#VALUE!</v>
      </c>
      <c r="N3" s="128" t="e">
        <f aca="true" t="shared" si="6" ref="N3:N36">LARGE(D$2:D$37,ROW()-1)</f>
        <v>#VALUE!</v>
      </c>
      <c r="O3" s="127"/>
      <c r="P3" s="127" t="e">
        <f t="shared" si="2"/>
        <v>#VALUE!</v>
      </c>
      <c r="Q3" s="127" t="e">
        <f t="shared" si="3"/>
        <v>#VALUE!</v>
      </c>
      <c r="R3" s="122" t="e">
        <f aca="true" t="shared" si="7" ref="R3:R36">LARGE(E$2:E$37,ROW()-1)</f>
        <v>#VALUE!</v>
      </c>
    </row>
    <row r="4" spans="1:18" ht="15.75">
      <c r="A4" s="126">
        <v>1</v>
      </c>
      <c r="B4" s="133" t="str">
        <f>'1.Spieler'!E4</f>
        <v>Werhan,Karl</v>
      </c>
      <c r="C4" s="127" t="str">
        <f>'1.Spieler'!E3</f>
        <v>FA Ol./ e. on</v>
      </c>
      <c r="D4" s="128">
        <f t="shared" si="4"/>
        <v>43.0003</v>
      </c>
      <c r="E4" s="128">
        <f t="shared" si="5"/>
        <v>581.0003</v>
      </c>
      <c r="F4" s="126">
        <f>'1.Spieler'!$E$5</f>
        <v>43</v>
      </c>
      <c r="G4" s="127">
        <v>0.0003</v>
      </c>
      <c r="H4" s="127">
        <f>'1.Spieler'!$E$6</f>
        <v>581</v>
      </c>
      <c r="I4" s="127">
        <v>0.0003</v>
      </c>
      <c r="J4" s="127"/>
      <c r="K4" s="126">
        <v>3</v>
      </c>
      <c r="L4" s="127" t="e">
        <f t="shared" si="0"/>
        <v>#VALUE!</v>
      </c>
      <c r="M4" s="129" t="e">
        <f t="shared" si="1"/>
        <v>#VALUE!</v>
      </c>
      <c r="N4" s="128" t="e">
        <f t="shared" si="6"/>
        <v>#VALUE!</v>
      </c>
      <c r="O4" s="127"/>
      <c r="P4" s="127" t="e">
        <f t="shared" si="2"/>
        <v>#VALUE!</v>
      </c>
      <c r="Q4" s="127" t="e">
        <f t="shared" si="3"/>
        <v>#VALUE!</v>
      </c>
      <c r="R4" s="122" t="e">
        <f t="shared" si="7"/>
        <v>#VALUE!</v>
      </c>
    </row>
    <row r="5" spans="1:18" ht="15.75">
      <c r="A5" s="126">
        <v>1</v>
      </c>
      <c r="B5" s="133" t="str">
        <f>'1.Spieler'!F4</f>
        <v>Hobbiesiefken,</v>
      </c>
      <c r="C5" s="127" t="str">
        <f>'1.Spieler'!F3</f>
        <v>Stadt Ol.1</v>
      </c>
      <c r="D5" s="128">
        <f t="shared" si="4"/>
        <v>37.0004</v>
      </c>
      <c r="E5" s="128">
        <f t="shared" si="5"/>
        <v>575.0004</v>
      </c>
      <c r="F5" s="126">
        <f>'1.Spieler'!$F$5</f>
        <v>37</v>
      </c>
      <c r="G5" s="127">
        <v>0.0004</v>
      </c>
      <c r="H5" s="127">
        <f>'1.Spieler'!$F$6</f>
        <v>575</v>
      </c>
      <c r="I5" s="127">
        <v>0.0004</v>
      </c>
      <c r="J5" s="127"/>
      <c r="K5" s="126">
        <v>4</v>
      </c>
      <c r="L5" s="127" t="e">
        <f t="shared" si="0"/>
        <v>#VALUE!</v>
      </c>
      <c r="M5" s="129" t="e">
        <f t="shared" si="1"/>
        <v>#VALUE!</v>
      </c>
      <c r="N5" s="128" t="e">
        <f t="shared" si="6"/>
        <v>#VALUE!</v>
      </c>
      <c r="O5" s="127"/>
      <c r="P5" s="127" t="e">
        <f t="shared" si="2"/>
        <v>#VALUE!</v>
      </c>
      <c r="Q5" s="127" t="e">
        <f t="shared" si="3"/>
        <v>#VALUE!</v>
      </c>
      <c r="R5" s="122" t="e">
        <f t="shared" si="7"/>
        <v>#VALUE!</v>
      </c>
    </row>
    <row r="6" spans="1:18" ht="15.75">
      <c r="A6" s="126">
        <v>1</v>
      </c>
      <c r="B6" s="133" t="str">
        <f>'1.Spieler'!G4</f>
        <v>Tietjendiers,Fred</v>
      </c>
      <c r="C6" s="127" t="str">
        <f>'1.Spieler'!G3</f>
        <v>DZ Bk./Wintermann</v>
      </c>
      <c r="D6" s="128">
        <f t="shared" si="4"/>
        <v>43.0005</v>
      </c>
      <c r="E6" s="128">
        <f t="shared" si="5"/>
        <v>589.0005</v>
      </c>
      <c r="F6" s="126">
        <f>'1.Spieler'!$G$5</f>
        <v>43</v>
      </c>
      <c r="G6" s="127">
        <v>0.0005</v>
      </c>
      <c r="H6" s="127">
        <f>'1.Spieler'!$G$6</f>
        <v>589</v>
      </c>
      <c r="I6" s="127">
        <v>0.0005</v>
      </c>
      <c r="J6" s="127"/>
      <c r="K6" s="126">
        <v>5</v>
      </c>
      <c r="L6" s="127" t="e">
        <f t="shared" si="0"/>
        <v>#VALUE!</v>
      </c>
      <c r="M6" s="129" t="e">
        <f t="shared" si="1"/>
        <v>#VALUE!</v>
      </c>
      <c r="N6" s="128" t="e">
        <f t="shared" si="6"/>
        <v>#VALUE!</v>
      </c>
      <c r="O6" s="127"/>
      <c r="P6" s="127" t="e">
        <f t="shared" si="2"/>
        <v>#VALUE!</v>
      </c>
      <c r="Q6" s="127" t="e">
        <f t="shared" si="3"/>
        <v>#VALUE!</v>
      </c>
      <c r="R6" s="122" t="e">
        <f t="shared" si="7"/>
        <v>#VALUE!</v>
      </c>
    </row>
    <row r="7" spans="1:18" ht="15.75">
      <c r="A7" s="126">
        <v>1</v>
      </c>
      <c r="B7" s="133" t="str">
        <f>'1.Spieler'!H4</f>
        <v>Siefken,Gerd</v>
      </c>
      <c r="C7" s="127" t="str">
        <f>'1.Spieler'!H3</f>
        <v>VWG</v>
      </c>
      <c r="D7" s="128">
        <f t="shared" si="4"/>
        <v>23.0006</v>
      </c>
      <c r="E7" s="128">
        <f t="shared" si="5"/>
        <v>551.0006</v>
      </c>
      <c r="F7" s="126">
        <f>'1.Spieler'!$H$5</f>
        <v>23</v>
      </c>
      <c r="G7" s="127">
        <v>0.0006</v>
      </c>
      <c r="H7" s="127">
        <f>'1.Spieler'!$J$6</f>
        <v>551</v>
      </c>
      <c r="I7" s="127">
        <v>0.0006</v>
      </c>
      <c r="J7" s="127"/>
      <c r="K7" s="126">
        <v>6</v>
      </c>
      <c r="L7" s="127" t="e">
        <f t="shared" si="0"/>
        <v>#VALUE!</v>
      </c>
      <c r="M7" s="129" t="e">
        <f t="shared" si="1"/>
        <v>#VALUE!</v>
      </c>
      <c r="N7" s="128" t="e">
        <f t="shared" si="6"/>
        <v>#VALUE!</v>
      </c>
      <c r="O7" s="127"/>
      <c r="P7" s="127" t="e">
        <f t="shared" si="2"/>
        <v>#VALUE!</v>
      </c>
      <c r="Q7" s="127" t="e">
        <f t="shared" si="3"/>
        <v>#VALUE!</v>
      </c>
      <c r="R7" s="122" t="e">
        <f t="shared" si="7"/>
        <v>#VALUE!</v>
      </c>
    </row>
    <row r="8" spans="1:18" ht="15.75">
      <c r="A8" s="126">
        <v>1</v>
      </c>
      <c r="B8" s="133" t="str">
        <f>'1.Spieler'!J4</f>
        <v>Hehemeyer,Horst</v>
      </c>
      <c r="C8" s="127" t="str">
        <f>'1.Spieler'!J3</f>
        <v>Tele/Post 2</v>
      </c>
      <c r="D8" s="128">
        <f t="shared" si="4"/>
        <v>29.0007</v>
      </c>
      <c r="E8" s="128">
        <f t="shared" si="5"/>
        <v>551.0007</v>
      </c>
      <c r="F8" s="126">
        <f>'1.Spieler'!$J$5</f>
        <v>29</v>
      </c>
      <c r="G8" s="127">
        <v>0.0007</v>
      </c>
      <c r="H8" s="127">
        <f>'1.Spieler'!$J$6</f>
        <v>551</v>
      </c>
      <c r="I8" s="127">
        <v>0.0007</v>
      </c>
      <c r="J8" s="127"/>
      <c r="K8" s="126">
        <v>7</v>
      </c>
      <c r="L8" s="127" t="e">
        <f t="shared" si="0"/>
        <v>#VALUE!</v>
      </c>
      <c r="M8" s="129" t="e">
        <f t="shared" si="1"/>
        <v>#VALUE!</v>
      </c>
      <c r="N8" s="128" t="e">
        <f t="shared" si="6"/>
        <v>#VALUE!</v>
      </c>
      <c r="O8" s="127"/>
      <c r="P8" s="127" t="e">
        <f t="shared" si="2"/>
        <v>#VALUE!</v>
      </c>
      <c r="Q8" s="127" t="e">
        <f t="shared" si="3"/>
        <v>#VALUE!</v>
      </c>
      <c r="R8" s="122" t="e">
        <f t="shared" si="7"/>
        <v>#VALUE!</v>
      </c>
    </row>
    <row r="9" spans="1:18" ht="15.75">
      <c r="A9" s="126">
        <v>2</v>
      </c>
      <c r="B9" s="133" t="str">
        <f>'2.Spieler'!C4</f>
        <v>Boltes,Heino</v>
      </c>
      <c r="C9" s="127" t="str">
        <f>'2.Spieler'!C3</f>
        <v>TelePost 1</v>
      </c>
      <c r="D9" s="128">
        <f t="shared" si="4"/>
        <v>48.0008</v>
      </c>
      <c r="E9" s="128">
        <f t="shared" si="5"/>
        <v>595.0008</v>
      </c>
      <c r="F9" s="126">
        <f>'2.Spieler'!$C$5</f>
        <v>48</v>
      </c>
      <c r="G9" s="127">
        <v>0.0008</v>
      </c>
      <c r="H9" s="127">
        <f>'2.Spieler'!$C$6</f>
        <v>595</v>
      </c>
      <c r="I9" s="127">
        <v>0.0008</v>
      </c>
      <c r="J9" s="127"/>
      <c r="K9" s="126">
        <v>8</v>
      </c>
      <c r="L9" s="127" t="e">
        <f t="shared" si="0"/>
        <v>#VALUE!</v>
      </c>
      <c r="M9" s="129" t="e">
        <f t="shared" si="1"/>
        <v>#VALUE!</v>
      </c>
      <c r="N9" s="128" t="e">
        <f t="shared" si="6"/>
        <v>#VALUE!</v>
      </c>
      <c r="O9" s="127"/>
      <c r="P9" s="127" t="e">
        <f t="shared" si="2"/>
        <v>#VALUE!</v>
      </c>
      <c r="Q9" s="127" t="e">
        <f t="shared" si="3"/>
        <v>#VALUE!</v>
      </c>
      <c r="R9" s="122" t="e">
        <f t="shared" si="7"/>
        <v>#VALUE!</v>
      </c>
    </row>
    <row r="10" spans="1:18" ht="15.75">
      <c r="A10" s="126">
        <v>2</v>
      </c>
      <c r="B10" s="133" t="str">
        <f>'2.Spieler'!D4</f>
        <v>Täuber,Martin</v>
      </c>
      <c r="C10" s="127" t="str">
        <f>'2.Spieler'!D3</f>
        <v>FA Ol./ e. on</v>
      </c>
      <c r="D10" s="128">
        <f t="shared" si="4"/>
        <v>47.0009</v>
      </c>
      <c r="E10" s="128">
        <f t="shared" si="5"/>
        <v>607.0009</v>
      </c>
      <c r="F10" s="126">
        <f>'2.Spieler'!$D$5</f>
        <v>47</v>
      </c>
      <c r="G10" s="127">
        <v>0.0009</v>
      </c>
      <c r="H10" s="127">
        <f>'2.Spieler'!$D$6</f>
        <v>607</v>
      </c>
      <c r="I10" s="127">
        <v>0.0009</v>
      </c>
      <c r="J10" s="127"/>
      <c r="K10" s="126">
        <v>9</v>
      </c>
      <c r="L10" s="127" t="e">
        <f t="shared" si="0"/>
        <v>#VALUE!</v>
      </c>
      <c r="M10" s="129" t="e">
        <f t="shared" si="1"/>
        <v>#VALUE!</v>
      </c>
      <c r="N10" s="128" t="e">
        <f t="shared" si="6"/>
        <v>#VALUE!</v>
      </c>
      <c r="O10" s="127"/>
      <c r="P10" s="127" t="e">
        <f t="shared" si="2"/>
        <v>#VALUE!</v>
      </c>
      <c r="Q10" s="127" t="e">
        <f t="shared" si="3"/>
        <v>#VALUE!</v>
      </c>
      <c r="R10" s="122" t="e">
        <f t="shared" si="7"/>
        <v>#VALUE!</v>
      </c>
    </row>
    <row r="11" spans="1:18" ht="15.75">
      <c r="A11" s="126">
        <v>2</v>
      </c>
      <c r="B11" s="133" t="str">
        <f>'2.Spieler'!E4</f>
        <v>Witte,Thomas</v>
      </c>
      <c r="C11" s="127" t="str">
        <f>'2.Spieler'!E3</f>
        <v>Stadt Ol.1</v>
      </c>
      <c r="D11" s="128">
        <f t="shared" si="4"/>
        <v>39.001</v>
      </c>
      <c r="E11" s="128">
        <f t="shared" si="5"/>
        <v>586.001</v>
      </c>
      <c r="F11" s="126">
        <f>'2.Spieler'!$E$5</f>
        <v>39</v>
      </c>
      <c r="G11" s="127">
        <v>0.001</v>
      </c>
      <c r="H11" s="127">
        <f>'2.Spieler'!$E$6</f>
        <v>586</v>
      </c>
      <c r="I11" s="127">
        <v>0.001</v>
      </c>
      <c r="J11" s="127"/>
      <c r="K11" s="126">
        <v>10</v>
      </c>
      <c r="L11" s="127" t="e">
        <f t="shared" si="0"/>
        <v>#VALUE!</v>
      </c>
      <c r="M11" s="129" t="e">
        <f t="shared" si="1"/>
        <v>#VALUE!</v>
      </c>
      <c r="N11" s="128" t="e">
        <f t="shared" si="6"/>
        <v>#VALUE!</v>
      </c>
      <c r="O11" s="127"/>
      <c r="P11" s="127" t="e">
        <f t="shared" si="2"/>
        <v>#VALUE!</v>
      </c>
      <c r="Q11" s="127" t="e">
        <f t="shared" si="3"/>
        <v>#VALUE!</v>
      </c>
      <c r="R11" s="122" t="e">
        <f t="shared" si="7"/>
        <v>#VALUE!</v>
      </c>
    </row>
    <row r="12" spans="1:18" ht="15.75">
      <c r="A12" s="126">
        <v>2</v>
      </c>
      <c r="B12" s="133" t="str">
        <f>'2.Spieler'!F4</f>
        <v>ChristmannGünter</v>
      </c>
      <c r="C12" s="127" t="str">
        <f>'2.Spieler'!F3</f>
        <v>DZ Bk./Wintermann</v>
      </c>
      <c r="D12" s="128">
        <f t="shared" si="4"/>
        <v>34.0011</v>
      </c>
      <c r="E12" s="128">
        <f t="shared" si="5"/>
        <v>581.0011</v>
      </c>
      <c r="F12" s="126">
        <f>'2.Spieler'!$F$5</f>
        <v>34</v>
      </c>
      <c r="G12" s="127">
        <v>0.0011</v>
      </c>
      <c r="H12" s="127">
        <f>'2.Spieler'!$F$6</f>
        <v>581</v>
      </c>
      <c r="I12" s="127">
        <v>0.0011</v>
      </c>
      <c r="J12" s="127"/>
      <c r="K12" s="126">
        <v>11</v>
      </c>
      <c r="L12" s="127" t="e">
        <f t="shared" si="0"/>
        <v>#VALUE!</v>
      </c>
      <c r="M12" s="129" t="e">
        <f t="shared" si="1"/>
        <v>#VALUE!</v>
      </c>
      <c r="N12" s="128" t="e">
        <f t="shared" si="6"/>
        <v>#VALUE!</v>
      </c>
      <c r="O12" s="127"/>
      <c r="P12" s="127" t="e">
        <f t="shared" si="2"/>
        <v>#VALUE!</v>
      </c>
      <c r="Q12" s="127" t="e">
        <f t="shared" si="3"/>
        <v>#VALUE!</v>
      </c>
      <c r="R12" s="122" t="e">
        <f t="shared" si="7"/>
        <v>#VALUE!</v>
      </c>
    </row>
    <row r="13" spans="1:18" ht="15.75">
      <c r="A13" s="126">
        <v>2</v>
      </c>
      <c r="B13" s="133" t="str">
        <f>'2.Spieler'!G4</f>
        <v>Bloy,Bernd</v>
      </c>
      <c r="C13" s="127" t="str">
        <f>'2.Spieler'!G3</f>
        <v>VWG</v>
      </c>
      <c r="D13" s="128">
        <f t="shared" si="4"/>
        <v>23.0012</v>
      </c>
      <c r="E13" s="128">
        <f t="shared" si="5"/>
        <v>512.0012</v>
      </c>
      <c r="F13" s="126">
        <f>'2.Spieler'!$G$5</f>
        <v>23</v>
      </c>
      <c r="G13" s="127">
        <v>0.0012</v>
      </c>
      <c r="H13" s="127">
        <f>'2.Spieler'!$G$6</f>
        <v>512</v>
      </c>
      <c r="I13" s="127">
        <v>0.0012</v>
      </c>
      <c r="J13" s="127"/>
      <c r="K13" s="126">
        <v>12</v>
      </c>
      <c r="L13" s="127" t="e">
        <f t="shared" si="0"/>
        <v>#VALUE!</v>
      </c>
      <c r="M13" s="129" t="e">
        <f t="shared" si="1"/>
        <v>#VALUE!</v>
      </c>
      <c r="N13" s="128" t="e">
        <f t="shared" si="6"/>
        <v>#VALUE!</v>
      </c>
      <c r="O13" s="127"/>
      <c r="P13" s="127" t="e">
        <f t="shared" si="2"/>
        <v>#VALUE!</v>
      </c>
      <c r="Q13" s="127" t="e">
        <f t="shared" si="3"/>
        <v>#VALUE!</v>
      </c>
      <c r="R13" s="122" t="e">
        <f t="shared" si="7"/>
        <v>#VALUE!</v>
      </c>
    </row>
    <row r="14" spans="1:18" ht="15.75">
      <c r="A14" s="126">
        <v>2</v>
      </c>
      <c r="B14" s="133" t="str">
        <f>'2.Spieler'!L4</f>
        <v>Kasimir,Hartmut</v>
      </c>
      <c r="C14" s="127" t="str">
        <f>'2.Spieler'!L3</f>
        <v>BLB/Dorma-Hüppe</v>
      </c>
      <c r="D14" s="128">
        <f t="shared" si="4"/>
        <v>51.0013</v>
      </c>
      <c r="E14" s="128">
        <f t="shared" si="5"/>
        <v>609.0013</v>
      </c>
      <c r="F14" s="126">
        <f>'2.Spieler'!$L$5</f>
        <v>51</v>
      </c>
      <c r="G14" s="127">
        <v>0.0013</v>
      </c>
      <c r="H14" s="127">
        <f>'2.Spieler'!$L$6</f>
        <v>609</v>
      </c>
      <c r="I14" s="127">
        <v>0.0013</v>
      </c>
      <c r="J14" s="127"/>
      <c r="K14" s="126">
        <v>13</v>
      </c>
      <c r="L14" s="127" t="e">
        <f t="shared" si="0"/>
        <v>#VALUE!</v>
      </c>
      <c r="M14" s="129" t="e">
        <f t="shared" si="1"/>
        <v>#VALUE!</v>
      </c>
      <c r="N14" s="128" t="e">
        <f t="shared" si="6"/>
        <v>#VALUE!</v>
      </c>
      <c r="O14" s="127"/>
      <c r="P14" s="127" t="e">
        <f t="shared" si="2"/>
        <v>#VALUE!</v>
      </c>
      <c r="Q14" s="127" t="e">
        <f t="shared" si="3"/>
        <v>#VALUE!</v>
      </c>
      <c r="R14" s="122" t="e">
        <f t="shared" si="7"/>
        <v>#VALUE!</v>
      </c>
    </row>
    <row r="15" spans="1:18" ht="15.75">
      <c r="A15" s="126">
        <v>2</v>
      </c>
      <c r="B15" s="133" t="str">
        <f>'2.Spieler'!I4</f>
        <v>Tietz,Horst</v>
      </c>
      <c r="C15" s="127" t="str">
        <f>'2.Spieler'!I3</f>
        <v>Tele/Post 2</v>
      </c>
      <c r="D15" s="128">
        <f t="shared" si="4"/>
        <v>32.0014</v>
      </c>
      <c r="E15" s="128">
        <f t="shared" si="5"/>
        <v>570.0014</v>
      </c>
      <c r="F15" s="126">
        <f>'2.Spieler'!$I$5</f>
        <v>32</v>
      </c>
      <c r="G15" s="127">
        <v>0.0014</v>
      </c>
      <c r="H15" s="127">
        <f>'2.Spieler'!$I$6</f>
        <v>570</v>
      </c>
      <c r="I15" s="127">
        <v>0.0014</v>
      </c>
      <c r="J15" s="127"/>
      <c r="K15" s="126">
        <v>14</v>
      </c>
      <c r="L15" s="127" t="e">
        <f t="shared" si="0"/>
        <v>#VALUE!</v>
      </c>
      <c r="M15" s="129" t="e">
        <f t="shared" si="1"/>
        <v>#VALUE!</v>
      </c>
      <c r="N15" s="128" t="e">
        <f t="shared" si="6"/>
        <v>#VALUE!</v>
      </c>
      <c r="O15" s="127"/>
      <c r="P15" s="127" t="e">
        <f t="shared" si="2"/>
        <v>#VALUE!</v>
      </c>
      <c r="Q15" s="127" t="e">
        <f t="shared" si="3"/>
        <v>#VALUE!</v>
      </c>
      <c r="R15" s="122" t="e">
        <f t="shared" si="7"/>
        <v>#VALUE!</v>
      </c>
    </row>
    <row r="16" spans="1:18" ht="15.75">
      <c r="A16" s="126">
        <v>3</v>
      </c>
      <c r="B16" s="133" t="str">
        <f>'3.Spieler'!C4</f>
        <v>Gote,Manfred</v>
      </c>
      <c r="C16" s="127" t="str">
        <f>'3.Spieler'!C3</f>
        <v>FA Ol./ e. on</v>
      </c>
      <c r="D16" s="128">
        <f t="shared" si="4"/>
        <v>38.0015</v>
      </c>
      <c r="E16" s="128">
        <f t="shared" si="5"/>
        <v>576.0015</v>
      </c>
      <c r="F16" s="126">
        <f>'3.Spieler'!$C$5</f>
        <v>38</v>
      </c>
      <c r="G16" s="127">
        <v>0.0015</v>
      </c>
      <c r="H16" s="127">
        <f>'3.Spieler'!$C$6</f>
        <v>576</v>
      </c>
      <c r="I16" s="127">
        <v>0.0015</v>
      </c>
      <c r="J16" s="127"/>
      <c r="K16" s="126">
        <v>15</v>
      </c>
      <c r="L16" s="127" t="e">
        <f t="shared" si="0"/>
        <v>#VALUE!</v>
      </c>
      <c r="M16" s="129" t="e">
        <f t="shared" si="1"/>
        <v>#VALUE!</v>
      </c>
      <c r="N16" s="128" t="e">
        <f t="shared" si="6"/>
        <v>#VALUE!</v>
      </c>
      <c r="O16" s="127"/>
      <c r="P16" s="127" t="e">
        <f t="shared" si="2"/>
        <v>#VALUE!</v>
      </c>
      <c r="Q16" s="127" t="e">
        <f t="shared" si="3"/>
        <v>#VALUE!</v>
      </c>
      <c r="R16" s="122" t="e">
        <f t="shared" si="7"/>
        <v>#VALUE!</v>
      </c>
    </row>
    <row r="17" spans="1:18" ht="15.75">
      <c r="A17" s="126">
        <v>3</v>
      </c>
      <c r="B17" s="133" t="str">
        <f>'3.Spieler'!D4</f>
        <v>Heye,Rainer</v>
      </c>
      <c r="C17" s="127" t="str">
        <f>'3.Spieler'!D3</f>
        <v>Stadt Ol.1</v>
      </c>
      <c r="D17" s="128">
        <f t="shared" si="4"/>
        <v>41.0016</v>
      </c>
      <c r="E17" s="128">
        <f t="shared" si="5"/>
        <v>596.0016</v>
      </c>
      <c r="F17" s="126">
        <f>'3.Spieler'!$D$5</f>
        <v>41</v>
      </c>
      <c r="G17" s="127">
        <v>0.0016</v>
      </c>
      <c r="H17" s="127">
        <f>'3.Spieler'!$D$6</f>
        <v>596</v>
      </c>
      <c r="I17" s="127">
        <v>0.0016</v>
      </c>
      <c r="J17" s="127"/>
      <c r="K17" s="126">
        <v>16</v>
      </c>
      <c r="L17" s="127" t="e">
        <f t="shared" si="0"/>
        <v>#VALUE!</v>
      </c>
      <c r="M17" s="129" t="e">
        <f t="shared" si="1"/>
        <v>#VALUE!</v>
      </c>
      <c r="N17" s="128" t="e">
        <f t="shared" si="6"/>
        <v>#VALUE!</v>
      </c>
      <c r="O17" s="127"/>
      <c r="P17" s="127" t="e">
        <f t="shared" si="2"/>
        <v>#VALUE!</v>
      </c>
      <c r="Q17" s="127" t="e">
        <f t="shared" si="3"/>
        <v>#VALUE!</v>
      </c>
      <c r="R17" s="122" t="e">
        <f t="shared" si="7"/>
        <v>#VALUE!</v>
      </c>
    </row>
    <row r="18" spans="1:18" ht="15.75">
      <c r="A18" s="126">
        <v>3</v>
      </c>
      <c r="B18" s="133" t="str">
        <f>'3.Spieler'!E4</f>
        <v>Borchers,Enno</v>
      </c>
      <c r="C18" s="127" t="str">
        <f>'3.Spieler'!E3</f>
        <v>DZ Bk./Wintermann</v>
      </c>
      <c r="D18" s="128">
        <f t="shared" si="4"/>
        <v>37.0017</v>
      </c>
      <c r="E18" s="128">
        <f t="shared" si="5"/>
        <v>597.0017</v>
      </c>
      <c r="F18" s="126">
        <f>'3.Spieler'!$E$5</f>
        <v>37</v>
      </c>
      <c r="G18" s="127">
        <v>0.0017</v>
      </c>
      <c r="H18" s="127">
        <f>'3.Spieler'!$E$6</f>
        <v>597</v>
      </c>
      <c r="I18" s="127">
        <v>0.0017</v>
      </c>
      <c r="J18" s="127"/>
      <c r="K18" s="126">
        <v>17</v>
      </c>
      <c r="L18" s="127" t="e">
        <f t="shared" si="0"/>
        <v>#VALUE!</v>
      </c>
      <c r="M18" s="129" t="e">
        <f t="shared" si="1"/>
        <v>#VALUE!</v>
      </c>
      <c r="N18" s="128" t="e">
        <f t="shared" si="6"/>
        <v>#VALUE!</v>
      </c>
      <c r="O18" s="127"/>
      <c r="P18" s="127" t="e">
        <f t="shared" si="2"/>
        <v>#VALUE!</v>
      </c>
      <c r="Q18" s="127" t="e">
        <f t="shared" si="3"/>
        <v>#VALUE!</v>
      </c>
      <c r="R18" s="122" t="e">
        <f t="shared" si="7"/>
        <v>#VALUE!</v>
      </c>
    </row>
    <row r="19" spans="1:18" ht="15.75">
      <c r="A19" s="126">
        <v>3</v>
      </c>
      <c r="B19" s="133" t="str">
        <f>'3.Spieler'!F4</f>
        <v>Frerichs,Hans</v>
      </c>
      <c r="C19" s="127" t="str">
        <f>'3.Spieler'!F3</f>
        <v>VWG</v>
      </c>
      <c r="D19" s="128">
        <f t="shared" si="4"/>
        <v>40.0018</v>
      </c>
      <c r="E19" s="128">
        <f t="shared" si="5"/>
        <v>586.0018</v>
      </c>
      <c r="F19" s="126">
        <f>'3.Spieler'!$F$5</f>
        <v>40</v>
      </c>
      <c r="G19" s="127">
        <v>0.0018</v>
      </c>
      <c r="H19" s="127">
        <f>'3.Spieler'!$F$6</f>
        <v>586</v>
      </c>
      <c r="I19" s="127">
        <v>0.0018</v>
      </c>
      <c r="J19" s="127"/>
      <c r="K19" s="126">
        <v>18</v>
      </c>
      <c r="L19" s="127" t="e">
        <f t="shared" si="0"/>
        <v>#VALUE!</v>
      </c>
      <c r="M19" s="129" t="e">
        <f t="shared" si="1"/>
        <v>#VALUE!</v>
      </c>
      <c r="N19" s="128" t="e">
        <f t="shared" si="6"/>
        <v>#VALUE!</v>
      </c>
      <c r="O19" s="127"/>
      <c r="P19" s="127" t="e">
        <f t="shared" si="2"/>
        <v>#VALUE!</v>
      </c>
      <c r="Q19" s="127" t="e">
        <f t="shared" si="3"/>
        <v>#VALUE!</v>
      </c>
      <c r="R19" s="122" t="e">
        <f t="shared" si="7"/>
        <v>#VALUE!</v>
      </c>
    </row>
    <row r="20" spans="1:18" ht="15.75">
      <c r="A20" s="126">
        <v>3</v>
      </c>
      <c r="B20" s="133" t="str">
        <f>'3.Spieler'!K4</f>
        <v>zur Brügge,Torsten</v>
      </c>
      <c r="C20" s="127" t="str">
        <f>'3.Spieler'!K3</f>
        <v>BLB/Dorma-Hüppe</v>
      </c>
      <c r="D20" s="128">
        <f t="shared" si="4"/>
        <v>46.0019</v>
      </c>
      <c r="E20" s="128">
        <f t="shared" si="5"/>
        <v>593.0019</v>
      </c>
      <c r="F20" s="126">
        <f>'3.Spieler'!$K$5</f>
        <v>46</v>
      </c>
      <c r="G20" s="127">
        <v>0.0019</v>
      </c>
      <c r="H20" s="127">
        <f>'3.Spieler'!$K$6</f>
        <v>593</v>
      </c>
      <c r="I20" s="127">
        <v>0.0019</v>
      </c>
      <c r="J20" s="127"/>
      <c r="K20" s="126">
        <v>19</v>
      </c>
      <c r="L20" s="127" t="e">
        <f t="shared" si="0"/>
        <v>#VALUE!</v>
      </c>
      <c r="M20" s="129" t="e">
        <f t="shared" si="1"/>
        <v>#VALUE!</v>
      </c>
      <c r="N20" s="128" t="e">
        <f t="shared" si="6"/>
        <v>#VALUE!</v>
      </c>
      <c r="O20" s="127"/>
      <c r="P20" s="127" t="e">
        <f t="shared" si="2"/>
        <v>#VALUE!</v>
      </c>
      <c r="Q20" s="127" t="e">
        <f t="shared" si="3"/>
        <v>#VALUE!</v>
      </c>
      <c r="R20" s="122" t="e">
        <f t="shared" si="7"/>
        <v>#VALUE!</v>
      </c>
    </row>
    <row r="21" spans="1:18" ht="15.75">
      <c r="A21" s="126">
        <v>3</v>
      </c>
      <c r="B21" s="133" t="str">
        <f>'3.Spieler'!L4</f>
        <v>Helms,Gerd</v>
      </c>
      <c r="C21" s="127" t="str">
        <f>'3.Spieler'!L3</f>
        <v>TelePost 1</v>
      </c>
      <c r="D21" s="128">
        <f t="shared" si="4"/>
        <v>39.002</v>
      </c>
      <c r="E21" s="128">
        <f t="shared" si="5"/>
        <v>583.002</v>
      </c>
      <c r="F21" s="126">
        <f>'3.Spieler'!$L$5</f>
        <v>39</v>
      </c>
      <c r="G21" s="127">
        <v>0.002</v>
      </c>
      <c r="H21" s="127">
        <f>'3.Spieler'!$L$6</f>
        <v>583</v>
      </c>
      <c r="I21" s="127">
        <v>0.002</v>
      </c>
      <c r="J21" s="127"/>
      <c r="K21" s="126">
        <v>20</v>
      </c>
      <c r="L21" s="127" t="e">
        <f t="shared" si="0"/>
        <v>#VALUE!</v>
      </c>
      <c r="M21" s="129" t="e">
        <f t="shared" si="1"/>
        <v>#VALUE!</v>
      </c>
      <c r="N21" s="128" t="e">
        <f t="shared" si="6"/>
        <v>#VALUE!</v>
      </c>
      <c r="O21" s="127"/>
      <c r="P21" s="127" t="e">
        <f t="shared" si="2"/>
        <v>#VALUE!</v>
      </c>
      <c r="Q21" s="127" t="e">
        <f t="shared" si="3"/>
        <v>#VALUE!</v>
      </c>
      <c r="R21" s="122" t="e">
        <f t="shared" si="7"/>
        <v>#VALUE!</v>
      </c>
    </row>
    <row r="22" spans="1:18" ht="15.75">
      <c r="A22" s="126">
        <v>3</v>
      </c>
      <c r="B22" s="133" t="str">
        <f>'3.Spieler'!H4</f>
        <v>Ludewigs,Uwe</v>
      </c>
      <c r="C22" s="127" t="str">
        <f>'3.Spieler'!H3</f>
        <v>Tele/Post 2</v>
      </c>
      <c r="D22" s="128">
        <f t="shared" si="4"/>
        <v>41.0021</v>
      </c>
      <c r="E22" s="128">
        <f t="shared" si="5"/>
        <v>580.0021</v>
      </c>
      <c r="F22" s="126">
        <f>'3.Spieler'!$H$5</f>
        <v>41</v>
      </c>
      <c r="G22" s="127">
        <v>0.0021</v>
      </c>
      <c r="H22" s="127">
        <f>'3.Spieler'!$H$6</f>
        <v>580</v>
      </c>
      <c r="I22" s="127">
        <v>0.0021</v>
      </c>
      <c r="J22" s="127"/>
      <c r="K22" s="126">
        <v>21</v>
      </c>
      <c r="L22" s="127" t="e">
        <f t="shared" si="0"/>
        <v>#VALUE!</v>
      </c>
      <c r="M22" s="129" t="e">
        <f t="shared" si="1"/>
        <v>#VALUE!</v>
      </c>
      <c r="N22" s="128" t="e">
        <f t="shared" si="6"/>
        <v>#VALUE!</v>
      </c>
      <c r="O22" s="127"/>
      <c r="P22" s="127" t="e">
        <f t="shared" si="2"/>
        <v>#VALUE!</v>
      </c>
      <c r="Q22" s="127" t="e">
        <f t="shared" si="3"/>
        <v>#VALUE!</v>
      </c>
      <c r="R22" s="122" t="e">
        <f t="shared" si="7"/>
        <v>#VALUE!</v>
      </c>
    </row>
    <row r="23" spans="1:18" ht="15.75">
      <c r="A23" s="126">
        <v>4</v>
      </c>
      <c r="B23" s="133" t="str">
        <f>'4.Spieler'!C4</f>
        <v>Schütte,Urte</v>
      </c>
      <c r="C23" s="127" t="str">
        <f>'4.Spieler'!C3</f>
        <v>Stadt Ol.1</v>
      </c>
      <c r="D23" s="128">
        <f t="shared" si="4"/>
        <v>42.0022</v>
      </c>
      <c r="E23" s="128">
        <f t="shared" si="5"/>
        <v>609.0022</v>
      </c>
      <c r="F23" s="126">
        <f>'4.Spieler'!$C$5</f>
        <v>42</v>
      </c>
      <c r="G23" s="127">
        <v>0.0022</v>
      </c>
      <c r="H23" s="127">
        <f>'4.Spieler'!$C$6</f>
        <v>609</v>
      </c>
      <c r="I23" s="127">
        <v>0.0022</v>
      </c>
      <c r="J23" s="127"/>
      <c r="K23" s="126">
        <v>22</v>
      </c>
      <c r="L23" s="127" t="e">
        <f t="shared" si="0"/>
        <v>#VALUE!</v>
      </c>
      <c r="M23" s="129" t="e">
        <f t="shared" si="1"/>
        <v>#VALUE!</v>
      </c>
      <c r="N23" s="128" t="e">
        <f t="shared" si="6"/>
        <v>#VALUE!</v>
      </c>
      <c r="O23" s="127"/>
      <c r="P23" s="127" t="e">
        <f t="shared" si="2"/>
        <v>#VALUE!</v>
      </c>
      <c r="Q23" s="127" t="e">
        <f t="shared" si="3"/>
        <v>#VALUE!</v>
      </c>
      <c r="R23" s="122" t="e">
        <f t="shared" si="7"/>
        <v>#VALUE!</v>
      </c>
    </row>
    <row r="24" spans="1:18" ht="15.75">
      <c r="A24" s="126">
        <v>4</v>
      </c>
      <c r="B24" s="133" t="str">
        <f>'4.Spieler'!D4</f>
        <v>Scheffel,Hermann</v>
      </c>
      <c r="C24" s="127" t="str">
        <f>'4.Spieler'!D3</f>
        <v>DZ Bk./Wintermann</v>
      </c>
      <c r="D24" s="128">
        <f t="shared" si="4"/>
        <v>30.0023</v>
      </c>
      <c r="E24" s="128">
        <f t="shared" si="5"/>
        <v>568.0023</v>
      </c>
      <c r="F24" s="126">
        <f>'4.Spieler'!$D$5</f>
        <v>30</v>
      </c>
      <c r="G24" s="127">
        <v>0.0023</v>
      </c>
      <c r="H24" s="127">
        <f>'4.Spieler'!$D$6</f>
        <v>568</v>
      </c>
      <c r="I24" s="127">
        <v>0.0023</v>
      </c>
      <c r="J24" s="127"/>
      <c r="K24" s="126">
        <v>23</v>
      </c>
      <c r="L24" s="127" t="e">
        <f t="shared" si="0"/>
        <v>#VALUE!</v>
      </c>
      <c r="M24" s="129" t="e">
        <f t="shared" si="1"/>
        <v>#VALUE!</v>
      </c>
      <c r="N24" s="128" t="e">
        <f t="shared" si="6"/>
        <v>#VALUE!</v>
      </c>
      <c r="O24" s="127"/>
      <c r="P24" s="127" t="e">
        <f t="shared" si="2"/>
        <v>#VALUE!</v>
      </c>
      <c r="Q24" s="127" t="e">
        <f t="shared" si="3"/>
        <v>#VALUE!</v>
      </c>
      <c r="R24" s="122" t="e">
        <f t="shared" si="7"/>
        <v>#VALUE!</v>
      </c>
    </row>
    <row r="25" spans="1:18" ht="15.75">
      <c r="A25" s="126">
        <v>4</v>
      </c>
      <c r="B25" s="133" t="str">
        <f>'4.Spieler'!E4</f>
        <v>Fromhage,Thomas</v>
      </c>
      <c r="C25" s="127" t="str">
        <f>'4.Spieler'!E3</f>
        <v>VWG</v>
      </c>
      <c r="D25" s="128">
        <f t="shared" si="4"/>
        <v>35.0024</v>
      </c>
      <c r="E25" s="128">
        <f t="shared" si="5"/>
        <v>588.0024</v>
      </c>
      <c r="F25" s="126">
        <f>'4.Spieler'!$E$5</f>
        <v>35</v>
      </c>
      <c r="G25" s="127">
        <v>0.0024</v>
      </c>
      <c r="H25" s="127">
        <f>'4.Spieler'!$E$6</f>
        <v>588</v>
      </c>
      <c r="I25" s="127">
        <v>0.0024</v>
      </c>
      <c r="J25" s="127"/>
      <c r="K25" s="126">
        <v>24</v>
      </c>
      <c r="L25" s="127" t="e">
        <f t="shared" si="0"/>
        <v>#VALUE!</v>
      </c>
      <c r="M25" s="129" t="e">
        <f t="shared" si="1"/>
        <v>#VALUE!</v>
      </c>
      <c r="N25" s="128" t="e">
        <f t="shared" si="6"/>
        <v>#VALUE!</v>
      </c>
      <c r="O25" s="127"/>
      <c r="P25" s="127" t="e">
        <f t="shared" si="2"/>
        <v>#VALUE!</v>
      </c>
      <c r="Q25" s="127" t="e">
        <f t="shared" si="3"/>
        <v>#VALUE!</v>
      </c>
      <c r="R25" s="122" t="e">
        <f t="shared" si="7"/>
        <v>#VALUE!</v>
      </c>
    </row>
    <row r="26" spans="1:18" ht="15.75">
      <c r="A26" s="126">
        <v>4</v>
      </c>
      <c r="B26" s="133" t="str">
        <f>'4.Spieler'!J4</f>
        <v>Rector,Stefan</v>
      </c>
      <c r="C26" s="127" t="str">
        <f>'4.Spieler'!J3</f>
        <v>BLB/Dorma-Hüppe</v>
      </c>
      <c r="D26" s="128">
        <f t="shared" si="4"/>
        <v>44.0025</v>
      </c>
      <c r="E26" s="128">
        <f t="shared" si="5"/>
        <v>599.0025</v>
      </c>
      <c r="F26" s="126">
        <f>'4.Spieler'!$J$5</f>
        <v>44</v>
      </c>
      <c r="G26" s="127">
        <v>0.0025</v>
      </c>
      <c r="H26" s="127">
        <f>'4.Spieler'!$J$6</f>
        <v>599</v>
      </c>
      <c r="I26" s="127">
        <v>0.0025</v>
      </c>
      <c r="J26" s="127"/>
      <c r="K26" s="126">
        <v>25</v>
      </c>
      <c r="L26" s="127" t="e">
        <f t="shared" si="0"/>
        <v>#VALUE!</v>
      </c>
      <c r="M26" s="129" t="e">
        <f t="shared" si="1"/>
        <v>#VALUE!</v>
      </c>
      <c r="N26" s="128" t="e">
        <f t="shared" si="6"/>
        <v>#VALUE!</v>
      </c>
      <c r="O26" s="127"/>
      <c r="P26" s="127" t="e">
        <f t="shared" si="2"/>
        <v>#VALUE!</v>
      </c>
      <c r="Q26" s="127" t="e">
        <f t="shared" si="3"/>
        <v>#VALUE!</v>
      </c>
      <c r="R26" s="122" t="e">
        <f t="shared" si="7"/>
        <v>#VALUE!</v>
      </c>
    </row>
    <row r="27" spans="1:18" ht="15.75">
      <c r="A27" s="126">
        <v>4</v>
      </c>
      <c r="B27" s="133" t="str">
        <f>'4.Spieler'!K4</f>
        <v>Wollmann,Alfons</v>
      </c>
      <c r="C27" s="127" t="str">
        <f>'4.Spieler'!K3</f>
        <v>TelePost 1</v>
      </c>
      <c r="D27" s="128">
        <f t="shared" si="4"/>
        <v>36.0026</v>
      </c>
      <c r="E27" s="128">
        <f t="shared" si="5"/>
        <v>585.0026</v>
      </c>
      <c r="F27" s="126">
        <f>'4.Spieler'!$K$5</f>
        <v>36</v>
      </c>
      <c r="G27" s="127">
        <v>0.0026</v>
      </c>
      <c r="H27" s="127">
        <f>'4.Spieler'!$K$6</f>
        <v>585</v>
      </c>
      <c r="I27" s="127">
        <v>0.0026</v>
      </c>
      <c r="J27" s="127"/>
      <c r="K27" s="126">
        <v>26</v>
      </c>
      <c r="L27" s="127" t="e">
        <f t="shared" si="0"/>
        <v>#VALUE!</v>
      </c>
      <c r="M27" s="129" t="e">
        <f t="shared" si="1"/>
        <v>#VALUE!</v>
      </c>
      <c r="N27" s="128" t="e">
        <f t="shared" si="6"/>
        <v>#VALUE!</v>
      </c>
      <c r="O27" s="127"/>
      <c r="P27" s="127" t="e">
        <f t="shared" si="2"/>
        <v>#VALUE!</v>
      </c>
      <c r="Q27" s="127" t="e">
        <f t="shared" si="3"/>
        <v>#VALUE!</v>
      </c>
      <c r="R27" s="122" t="e">
        <f t="shared" si="7"/>
        <v>#VALUE!</v>
      </c>
    </row>
    <row r="28" spans="1:18" ht="15.75">
      <c r="A28" s="126">
        <v>4</v>
      </c>
      <c r="B28" s="133" t="str">
        <f>'4.Spieler'!L4</f>
        <v>Hopf,Jörg</v>
      </c>
      <c r="C28" s="127" t="str">
        <f>'4.Spieler'!L3</f>
        <v>FA Ol./ e. on</v>
      </c>
      <c r="D28" s="128">
        <f t="shared" si="4"/>
        <v>42.0027</v>
      </c>
      <c r="E28" s="128">
        <f>SUM(H28+I28)</f>
        <v>604.0027</v>
      </c>
      <c r="F28" s="126">
        <f>'4.Spieler'!$L$5</f>
        <v>42</v>
      </c>
      <c r="G28" s="127">
        <v>0.0027</v>
      </c>
      <c r="H28" s="127">
        <f>'4.Spieler'!$L$6</f>
        <v>604</v>
      </c>
      <c r="I28" s="127">
        <v>0.0027</v>
      </c>
      <c r="J28" s="127"/>
      <c r="K28" s="126">
        <v>27</v>
      </c>
      <c r="L28" s="127" t="e">
        <f t="shared" si="0"/>
        <v>#VALUE!</v>
      </c>
      <c r="M28" s="129" t="e">
        <f t="shared" si="1"/>
        <v>#VALUE!</v>
      </c>
      <c r="N28" s="128" t="e">
        <f t="shared" si="6"/>
        <v>#VALUE!</v>
      </c>
      <c r="O28" s="127"/>
      <c r="P28" s="127" t="e">
        <f t="shared" si="2"/>
        <v>#VALUE!</v>
      </c>
      <c r="Q28" s="127" t="e">
        <f t="shared" si="3"/>
        <v>#VALUE!</v>
      </c>
      <c r="R28" s="122" t="e">
        <f t="shared" si="7"/>
        <v>#VALUE!</v>
      </c>
    </row>
    <row r="29" spans="1:18" ht="15.75">
      <c r="A29" s="126">
        <v>4</v>
      </c>
      <c r="B29" s="133" t="str">
        <f>'4.Spieler'!G4</f>
        <v>Kühnken,Jens</v>
      </c>
      <c r="C29" s="127" t="str">
        <f>'4.Spieler'!G3</f>
        <v>Tele/Post 2</v>
      </c>
      <c r="D29" s="128">
        <f t="shared" si="4"/>
        <v>27.0028</v>
      </c>
      <c r="E29" s="128">
        <f>SUM(H29+I29)</f>
        <v>551.0028</v>
      </c>
      <c r="F29" s="126">
        <f>'4.Spieler'!$G$5</f>
        <v>27</v>
      </c>
      <c r="G29" s="127">
        <v>0.0028</v>
      </c>
      <c r="H29" s="127">
        <f>'4.Spieler'!$G$6</f>
        <v>551</v>
      </c>
      <c r="I29" s="127">
        <v>0.0028</v>
      </c>
      <c r="J29" s="127"/>
      <c r="K29" s="126">
        <v>28</v>
      </c>
      <c r="L29" s="127" t="e">
        <f t="shared" si="0"/>
        <v>#VALUE!</v>
      </c>
      <c r="M29" s="129" t="e">
        <f t="shared" si="1"/>
        <v>#VALUE!</v>
      </c>
      <c r="N29" s="128" t="e">
        <f t="shared" si="6"/>
        <v>#VALUE!</v>
      </c>
      <c r="O29" s="127"/>
      <c r="P29" s="127" t="e">
        <f t="shared" si="2"/>
        <v>#VALUE!</v>
      </c>
      <c r="Q29" s="127" t="e">
        <f t="shared" si="3"/>
        <v>#VALUE!</v>
      </c>
      <c r="R29" s="122" t="e">
        <f t="shared" si="7"/>
        <v>#VALUE!</v>
      </c>
    </row>
    <row r="30" spans="1:18" ht="15.75">
      <c r="A30" s="126">
        <v>5</v>
      </c>
      <c r="B30" s="133" t="str">
        <f>'5.Spieler'!C4</f>
        <v>Schmidt,Rolf</v>
      </c>
      <c r="C30" s="127" t="str">
        <f>'5.Spieler'!C3</f>
        <v>DZ Bk./Wintermann</v>
      </c>
      <c r="D30" s="128">
        <f t="shared" si="4"/>
        <v>35.0029</v>
      </c>
      <c r="E30" s="128">
        <f t="shared" si="5"/>
        <v>609.0029</v>
      </c>
      <c r="F30" s="126">
        <f>'5.Spieler'!$C$5</f>
        <v>35</v>
      </c>
      <c r="G30" s="127">
        <v>0.0029</v>
      </c>
      <c r="H30" s="127">
        <f>'4.Spieler'!$C$6</f>
        <v>609</v>
      </c>
      <c r="I30" s="127">
        <v>0.0029</v>
      </c>
      <c r="J30" s="127"/>
      <c r="K30" s="126">
        <v>29</v>
      </c>
      <c r="L30" s="127" t="e">
        <f t="shared" si="0"/>
        <v>#VALUE!</v>
      </c>
      <c r="M30" s="129" t="e">
        <f t="shared" si="1"/>
        <v>#VALUE!</v>
      </c>
      <c r="N30" s="128" t="e">
        <f t="shared" si="6"/>
        <v>#VALUE!</v>
      </c>
      <c r="O30" s="127"/>
      <c r="P30" s="127" t="e">
        <f t="shared" si="2"/>
        <v>#VALUE!</v>
      </c>
      <c r="Q30" s="127" t="e">
        <f t="shared" si="3"/>
        <v>#VALUE!</v>
      </c>
      <c r="R30" s="122" t="e">
        <f t="shared" si="7"/>
        <v>#VALUE!</v>
      </c>
    </row>
    <row r="31" spans="1:18" ht="15.75">
      <c r="A31" s="126">
        <v>5</v>
      </c>
      <c r="B31" s="133" t="str">
        <f>'5.Spieler'!I4</f>
        <v>Merdes,Oliver</v>
      </c>
      <c r="C31" s="127" t="str">
        <f>'5.Spieler'!I3</f>
        <v>BLB/Dorma-Hüppe</v>
      </c>
      <c r="D31" s="128">
        <f t="shared" si="4"/>
        <v>50.003</v>
      </c>
      <c r="E31" s="128">
        <f t="shared" si="5"/>
        <v>621.003</v>
      </c>
      <c r="F31" s="126">
        <f>'5.Spieler'!$I$5</f>
        <v>50</v>
      </c>
      <c r="G31" s="127">
        <v>0.003</v>
      </c>
      <c r="H31" s="127">
        <f>'5.Spieler'!$I$6</f>
        <v>621</v>
      </c>
      <c r="I31" s="127">
        <v>0.003</v>
      </c>
      <c r="J31" s="127"/>
      <c r="K31" s="126">
        <v>30</v>
      </c>
      <c r="L31" s="127" t="e">
        <f t="shared" si="0"/>
        <v>#VALUE!</v>
      </c>
      <c r="M31" s="129" t="e">
        <f aca="true" t="shared" si="8" ref="M31:M36">IF(D31=0,"",INDEX(C$2:C$37,MATCH(N31,D$2:D$37,0)))</f>
        <v>#VALUE!</v>
      </c>
      <c r="N31" s="128" t="e">
        <f t="shared" si="6"/>
        <v>#VALUE!</v>
      </c>
      <c r="O31" s="127"/>
      <c r="P31" s="127" t="e">
        <f aca="true" t="shared" si="9" ref="P31:P36">IF(R31=0,"",INDEX(B$2:B$37,MATCH(R31,E$2:E$37,0)))</f>
        <v>#VALUE!</v>
      </c>
      <c r="Q31" s="127" t="e">
        <f aca="true" t="shared" si="10" ref="Q31:Q36">IF(R31=0,"",INDEX(C$2:C$37,MATCH(R31,E$2:E$37,0)))</f>
        <v>#VALUE!</v>
      </c>
      <c r="R31" s="122" t="e">
        <f t="shared" si="7"/>
        <v>#VALUE!</v>
      </c>
    </row>
    <row r="32" spans="1:18" ht="15.75">
      <c r="A32" s="126">
        <v>5</v>
      </c>
      <c r="B32" s="133" t="str">
        <f>'5.Spieler'!J4</f>
        <v>Schneider,Jossi</v>
      </c>
      <c r="C32" s="127" t="str">
        <f>'5.Spieler'!J3</f>
        <v>TelePost 1</v>
      </c>
      <c r="D32" s="128">
        <f t="shared" si="4"/>
        <v>47.0031</v>
      </c>
      <c r="E32" s="128">
        <f t="shared" si="5"/>
        <v>614.0031</v>
      </c>
      <c r="F32" s="126">
        <f>'5.Spieler'!$J$5</f>
        <v>47</v>
      </c>
      <c r="G32" s="127">
        <v>0.0031</v>
      </c>
      <c r="H32" s="127">
        <f>'5.Spieler'!$J$6</f>
        <v>614</v>
      </c>
      <c r="I32" s="127">
        <v>0.0031</v>
      </c>
      <c r="J32" s="127"/>
      <c r="K32" s="126">
        <v>31</v>
      </c>
      <c r="L32" s="127" t="e">
        <f t="shared" si="0"/>
        <v>#VALUE!</v>
      </c>
      <c r="M32" s="129" t="e">
        <f t="shared" si="8"/>
        <v>#VALUE!</v>
      </c>
      <c r="N32" s="128" t="e">
        <f t="shared" si="6"/>
        <v>#VALUE!</v>
      </c>
      <c r="O32" s="127"/>
      <c r="P32" s="127" t="e">
        <f t="shared" si="9"/>
        <v>#VALUE!</v>
      </c>
      <c r="Q32" s="127" t="e">
        <f t="shared" si="10"/>
        <v>#VALUE!</v>
      </c>
      <c r="R32" s="122" t="e">
        <f t="shared" si="7"/>
        <v>#VALUE!</v>
      </c>
    </row>
    <row r="33" spans="1:18" ht="15.75">
      <c r="A33" s="126">
        <v>5</v>
      </c>
      <c r="B33" s="133" t="str">
        <f>'5.Spieler'!K4</f>
        <v>Springs,Dieter</v>
      </c>
      <c r="C33" s="127" t="str">
        <f>'5.Spieler'!K3</f>
        <v>FA Ol./ e. on</v>
      </c>
      <c r="D33" s="128">
        <f t="shared" si="4"/>
        <v>49.0032</v>
      </c>
      <c r="E33" s="128">
        <f t="shared" si="5"/>
        <v>598.0032</v>
      </c>
      <c r="F33" s="126">
        <f>'5.Spieler'!$K$5</f>
        <v>49</v>
      </c>
      <c r="G33" s="127">
        <v>0.0032</v>
      </c>
      <c r="H33" s="127">
        <f>'5.Spieler'!$K$6</f>
        <v>598</v>
      </c>
      <c r="I33" s="127">
        <v>0.0032</v>
      </c>
      <c r="J33" s="127"/>
      <c r="K33" s="126">
        <v>32</v>
      </c>
      <c r="L33" s="127" t="e">
        <f t="shared" si="0"/>
        <v>#VALUE!</v>
      </c>
      <c r="M33" s="129" t="e">
        <f t="shared" si="8"/>
        <v>#VALUE!</v>
      </c>
      <c r="N33" s="128" t="e">
        <f t="shared" si="6"/>
        <v>#VALUE!</v>
      </c>
      <c r="O33" s="127"/>
      <c r="P33" s="127" t="e">
        <f t="shared" si="9"/>
        <v>#VALUE!</v>
      </c>
      <c r="Q33" s="127" t="e">
        <f t="shared" si="10"/>
        <v>#VALUE!</v>
      </c>
      <c r="R33" s="122" t="e">
        <f t="shared" si="7"/>
        <v>#VALUE!</v>
      </c>
    </row>
    <row r="34" spans="2:18" ht="15.75">
      <c r="B34" s="133">
        <f>'5.Spieler'!F4</f>
        <v>0</v>
      </c>
      <c r="C34" s="127" t="str">
        <f>'5.Spieler'!F3</f>
        <v>Tele/Post 2</v>
      </c>
      <c r="D34" s="128" t="e">
        <f t="shared" si="4"/>
        <v>#VALUE!</v>
      </c>
      <c r="E34" s="128" t="e">
        <f t="shared" si="5"/>
        <v>#VALUE!</v>
      </c>
      <c r="F34" s="126">
        <f>'5.Spieler'!$F$5</f>
      </c>
      <c r="G34" s="127">
        <v>0.0033</v>
      </c>
      <c r="H34" s="127">
        <f>'5.Spieler'!$F$6</f>
      </c>
      <c r="I34" s="127">
        <v>0.0033</v>
      </c>
      <c r="K34" s="126">
        <v>33</v>
      </c>
      <c r="L34" s="127" t="e">
        <f t="shared" si="0"/>
        <v>#VALUE!</v>
      </c>
      <c r="M34" s="129" t="e">
        <f t="shared" si="8"/>
        <v>#VALUE!</v>
      </c>
      <c r="N34" s="128" t="e">
        <f t="shared" si="6"/>
        <v>#VALUE!</v>
      </c>
      <c r="P34" s="127" t="e">
        <f t="shared" si="9"/>
        <v>#VALUE!</v>
      </c>
      <c r="Q34" s="127" t="e">
        <f t="shared" si="10"/>
        <v>#VALUE!</v>
      </c>
      <c r="R34" s="122" t="e">
        <f t="shared" si="7"/>
        <v>#VALUE!</v>
      </c>
    </row>
    <row r="35" spans="6:18" ht="15.75">
      <c r="F35" s="126"/>
      <c r="K35" s="126">
        <v>34</v>
      </c>
      <c r="L35" s="127">
        <f t="shared" si="0"/>
      </c>
      <c r="M35" s="129">
        <f t="shared" si="8"/>
      </c>
      <c r="N35" s="128" t="e">
        <f t="shared" si="6"/>
        <v>#VALUE!</v>
      </c>
      <c r="P35" s="127" t="e">
        <f t="shared" si="9"/>
        <v>#VALUE!</v>
      </c>
      <c r="Q35" s="127" t="e">
        <f t="shared" si="10"/>
        <v>#VALUE!</v>
      </c>
      <c r="R35" s="122" t="e">
        <f t="shared" si="7"/>
        <v>#VALUE!</v>
      </c>
    </row>
    <row r="36" spans="11:18" ht="15.75">
      <c r="K36" s="126">
        <v>35</v>
      </c>
      <c r="L36" s="127">
        <f t="shared" si="0"/>
      </c>
      <c r="M36" s="129">
        <f t="shared" si="8"/>
      </c>
      <c r="N36" s="128" t="e">
        <f t="shared" si="6"/>
        <v>#VALUE!</v>
      </c>
      <c r="P36" s="127" t="e">
        <f t="shared" si="9"/>
        <v>#VALUE!</v>
      </c>
      <c r="Q36" s="127" t="e">
        <f t="shared" si="10"/>
        <v>#VALUE!</v>
      </c>
      <c r="R36" s="122" t="e">
        <f t="shared" si="7"/>
        <v>#VALUE!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  <headerFooter alignWithMargins="0">
    <oddFooter>&amp;L&amp;8&amp;D&amp;C&amp;8Pokal 2014&amp;R&amp;8Schneider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" width="44.8515625" style="81" customWidth="1"/>
    <col min="2" max="2" width="11.421875" style="86" customWidth="1"/>
    <col min="3" max="7" width="11.421875" style="84" customWidth="1"/>
    <col min="8" max="9" width="11.421875" style="85" customWidth="1"/>
  </cols>
  <sheetData>
    <row r="1" spans="2:9" ht="15.75">
      <c r="B1" s="87" t="s">
        <v>0</v>
      </c>
      <c r="C1" s="87" t="s">
        <v>0</v>
      </c>
      <c r="D1" s="87" t="s">
        <v>0</v>
      </c>
      <c r="E1" s="87" t="s">
        <v>0</v>
      </c>
      <c r="F1" s="87" t="s">
        <v>0</v>
      </c>
      <c r="G1" s="87" t="s">
        <v>0</v>
      </c>
      <c r="H1" s="87" t="s">
        <v>0</v>
      </c>
      <c r="I1" s="87" t="s">
        <v>0</v>
      </c>
    </row>
    <row r="2" spans="1:9" ht="15.75">
      <c r="A2" s="93"/>
      <c r="B2" s="87">
        <v>1</v>
      </c>
      <c r="C2" s="87">
        <v>2</v>
      </c>
      <c r="D2" s="87">
        <v>3</v>
      </c>
      <c r="E2" s="87">
        <v>4</v>
      </c>
      <c r="F2" s="87">
        <v>5</v>
      </c>
      <c r="G2" s="87">
        <v>6</v>
      </c>
      <c r="H2" s="87">
        <v>7</v>
      </c>
      <c r="I2" s="87">
        <v>8</v>
      </c>
    </row>
    <row r="3" spans="1:9" ht="15.75">
      <c r="A3" s="94"/>
      <c r="B3" s="89"/>
      <c r="C3" s="89"/>
      <c r="D3" s="89"/>
      <c r="E3" s="89"/>
      <c r="F3" s="89"/>
      <c r="G3" s="89"/>
      <c r="H3" s="89"/>
      <c r="I3" s="89"/>
    </row>
    <row r="4" spans="1:9" ht="20.25">
      <c r="A4" s="78" t="s">
        <v>52</v>
      </c>
      <c r="B4" s="88"/>
      <c r="C4" s="88"/>
      <c r="D4" s="88"/>
      <c r="E4" s="88"/>
      <c r="F4" s="88"/>
      <c r="G4" s="88"/>
      <c r="H4" s="88"/>
      <c r="I4" s="88"/>
    </row>
    <row r="5" spans="1:9" ht="15.75">
      <c r="A5" s="90"/>
      <c r="B5" s="91"/>
      <c r="C5" s="91"/>
      <c r="D5" s="91"/>
      <c r="E5" s="91"/>
      <c r="F5" s="91"/>
      <c r="G5" s="91"/>
      <c r="H5" s="91"/>
      <c r="I5" s="91"/>
    </row>
    <row r="6" spans="1:9" ht="15.75">
      <c r="A6" s="82"/>
      <c r="B6" s="88"/>
      <c r="C6" s="88"/>
      <c r="D6" s="88"/>
      <c r="E6" s="88"/>
      <c r="F6" s="88"/>
      <c r="G6" s="88"/>
      <c r="H6" s="88"/>
      <c r="I6" s="88"/>
    </row>
    <row r="7" spans="1:9" ht="20.25">
      <c r="A7" s="77" t="s">
        <v>60</v>
      </c>
      <c r="B7" s="88"/>
      <c r="C7" s="88"/>
      <c r="D7" s="88"/>
      <c r="E7" s="88"/>
      <c r="F7" s="88"/>
      <c r="G7" s="88"/>
      <c r="H7" s="88"/>
      <c r="I7" s="88"/>
    </row>
    <row r="8" spans="1:9" ht="15.75">
      <c r="A8" s="92"/>
      <c r="B8" s="91"/>
      <c r="C8" s="91"/>
      <c r="D8" s="91"/>
      <c r="E8" s="91"/>
      <c r="F8" s="91"/>
      <c r="G8" s="91"/>
      <c r="H8" s="91"/>
      <c r="I8" s="91"/>
    </row>
    <row r="9" spans="1:9" ht="15.75">
      <c r="A9" s="82"/>
      <c r="B9" s="88"/>
      <c r="C9" s="88"/>
      <c r="D9" s="88"/>
      <c r="E9" s="88"/>
      <c r="F9" s="88"/>
      <c r="G9" s="88"/>
      <c r="H9" s="88"/>
      <c r="I9" s="88"/>
    </row>
    <row r="10" spans="1:9" ht="20.25">
      <c r="A10" s="77" t="s">
        <v>61</v>
      </c>
      <c r="B10" s="88"/>
      <c r="C10" s="88"/>
      <c r="D10" s="88"/>
      <c r="E10" s="88"/>
      <c r="F10" s="88"/>
      <c r="G10" s="88"/>
      <c r="H10" s="88"/>
      <c r="I10" s="88"/>
    </row>
    <row r="11" spans="1:9" ht="15.75">
      <c r="A11" s="92"/>
      <c r="B11" s="91"/>
      <c r="C11" s="91"/>
      <c r="D11" s="91"/>
      <c r="E11" s="91"/>
      <c r="F11" s="91"/>
      <c r="G11" s="91"/>
      <c r="H11" s="91"/>
      <c r="I11" s="91"/>
    </row>
    <row r="12" spans="1:9" ht="15.75">
      <c r="A12" s="82"/>
      <c r="B12" s="88"/>
      <c r="C12" s="88"/>
      <c r="D12" s="88"/>
      <c r="E12" s="88"/>
      <c r="F12" s="88"/>
      <c r="G12" s="88"/>
      <c r="H12" s="88"/>
      <c r="I12" s="88"/>
    </row>
    <row r="13" spans="1:9" ht="20.25">
      <c r="A13" s="79" t="s">
        <v>62</v>
      </c>
      <c r="B13" s="88"/>
      <c r="C13" s="88"/>
      <c r="D13" s="88"/>
      <c r="E13" s="88"/>
      <c r="F13" s="88"/>
      <c r="G13" s="88"/>
      <c r="H13" s="88"/>
      <c r="I13" s="88"/>
    </row>
    <row r="14" spans="1:9" ht="15.75">
      <c r="A14" s="92"/>
      <c r="B14" s="91"/>
      <c r="C14" s="91"/>
      <c r="D14" s="91"/>
      <c r="E14" s="91"/>
      <c r="F14" s="91"/>
      <c r="G14" s="91"/>
      <c r="H14" s="91"/>
      <c r="I14" s="91"/>
    </row>
    <row r="15" spans="1:9" ht="15.75">
      <c r="A15" s="82"/>
      <c r="B15" s="88"/>
      <c r="C15" s="88"/>
      <c r="D15" s="88"/>
      <c r="E15" s="88"/>
      <c r="F15" s="88"/>
      <c r="G15" s="88"/>
      <c r="H15" s="88"/>
      <c r="I15" s="88"/>
    </row>
    <row r="16" spans="1:9" ht="20.25">
      <c r="A16" s="77" t="s">
        <v>56</v>
      </c>
      <c r="B16" s="88"/>
      <c r="C16" s="88"/>
      <c r="D16" s="88"/>
      <c r="E16" s="88"/>
      <c r="F16" s="88"/>
      <c r="G16" s="88"/>
      <c r="H16" s="88"/>
      <c r="I16" s="88"/>
    </row>
    <row r="17" spans="1:9" ht="15.75">
      <c r="A17" s="92"/>
      <c r="B17" s="91"/>
      <c r="C17" s="91"/>
      <c r="D17" s="91"/>
      <c r="E17" s="91"/>
      <c r="F17" s="91"/>
      <c r="G17" s="91"/>
      <c r="H17" s="91"/>
      <c r="I17" s="91"/>
    </row>
    <row r="18" spans="1:9" ht="15.75">
      <c r="A18" s="82"/>
      <c r="B18" s="88"/>
      <c r="C18" s="88"/>
      <c r="D18" s="88"/>
      <c r="E18" s="88"/>
      <c r="F18" s="88"/>
      <c r="G18" s="88"/>
      <c r="H18" s="88"/>
      <c r="I18" s="88"/>
    </row>
    <row r="19" spans="1:9" ht="20.25">
      <c r="A19" s="77" t="s">
        <v>57</v>
      </c>
      <c r="B19" s="88"/>
      <c r="C19" s="88"/>
      <c r="D19" s="88"/>
      <c r="E19" s="88"/>
      <c r="F19" s="88"/>
      <c r="G19" s="88"/>
      <c r="H19" s="88"/>
      <c r="I19" s="88"/>
    </row>
    <row r="20" spans="1:9" ht="15.75">
      <c r="A20" s="92"/>
      <c r="B20" s="91"/>
      <c r="C20" s="91"/>
      <c r="D20" s="91"/>
      <c r="E20" s="91"/>
      <c r="F20" s="91"/>
      <c r="G20" s="91"/>
      <c r="H20" s="91"/>
      <c r="I20" s="91"/>
    </row>
    <row r="21" spans="1:9" ht="15.75">
      <c r="A21" s="83"/>
      <c r="B21" s="88"/>
      <c r="C21" s="88"/>
      <c r="D21" s="88"/>
      <c r="E21" s="88"/>
      <c r="F21" s="88"/>
      <c r="G21" s="88"/>
      <c r="H21" s="88"/>
      <c r="I21" s="88"/>
    </row>
    <row r="22" spans="1:9" ht="20.25">
      <c r="A22" s="77" t="s">
        <v>58</v>
      </c>
      <c r="B22" s="88"/>
      <c r="C22" s="88"/>
      <c r="D22" s="88"/>
      <c r="E22" s="88"/>
      <c r="F22" s="88"/>
      <c r="G22" s="88"/>
      <c r="H22" s="88"/>
      <c r="I22" s="88"/>
    </row>
    <row r="23" spans="1:9" ht="15.75">
      <c r="A23" s="92"/>
      <c r="B23" s="91"/>
      <c r="C23" s="91"/>
      <c r="D23" s="91"/>
      <c r="E23" s="91"/>
      <c r="F23" s="91"/>
      <c r="G23" s="91"/>
      <c r="H23" s="91"/>
      <c r="I23" s="91"/>
    </row>
    <row r="24" spans="1:9" ht="15.75">
      <c r="A24" s="83"/>
      <c r="B24" s="88"/>
      <c r="C24" s="88"/>
      <c r="D24" s="88"/>
      <c r="E24" s="88"/>
      <c r="F24" s="88"/>
      <c r="G24" s="88"/>
      <c r="H24" s="88"/>
      <c r="I24" s="88"/>
    </row>
    <row r="25" spans="1:9" ht="20.25">
      <c r="A25" s="77" t="s">
        <v>59</v>
      </c>
      <c r="B25" s="88"/>
      <c r="C25" s="88"/>
      <c r="D25" s="88"/>
      <c r="E25" s="88"/>
      <c r="F25" s="88"/>
      <c r="G25" s="88"/>
      <c r="H25" s="88"/>
      <c r="I25" s="88"/>
    </row>
    <row r="26" spans="1:9" ht="15.75">
      <c r="A26" s="92"/>
      <c r="B26" s="91"/>
      <c r="C26" s="91"/>
      <c r="D26" s="91"/>
      <c r="E26" s="91"/>
      <c r="F26" s="91"/>
      <c r="G26" s="91"/>
      <c r="H26" s="91"/>
      <c r="I26" s="91"/>
    </row>
  </sheetData>
  <sheetProtection/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</dc:creator>
  <cp:keywords/>
  <dc:description/>
  <cp:lastModifiedBy>Anke</cp:lastModifiedBy>
  <cp:lastPrinted>2015-04-21T18:15:15Z</cp:lastPrinted>
  <dcterms:created xsi:type="dcterms:W3CDTF">2011-11-26T10:56:08Z</dcterms:created>
  <dcterms:modified xsi:type="dcterms:W3CDTF">2015-04-21T20:48:53Z</dcterms:modified>
  <cp:category/>
  <cp:version/>
  <cp:contentType/>
  <cp:contentStatus/>
</cp:coreProperties>
</file>